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D:\PERUCÁMARAS 2022\Reporte Regional 2022\Octubre\"/>
    </mc:Choice>
  </mc:AlternateContent>
  <bookViews>
    <workbookView xWindow="0" yWindow="0" windowWidth="20490" windowHeight="7755" tabRatio="801" activeTab="3"/>
  </bookViews>
  <sheets>
    <sheet name="Perucámaras " sheetId="1" r:id="rId1"/>
    <sheet name="Índice" sheetId="3" r:id="rId2"/>
    <sheet name="Macro Región Sur" sheetId="12" r:id="rId3"/>
    <sheet name="1. Arequipa" sheetId="4" r:id="rId4"/>
    <sheet name="Ancash" sheetId="13" state="hidden" r:id="rId5"/>
    <sheet name="2. Cusco" sheetId="5" r:id="rId6"/>
    <sheet name="3. Madre de Dios" sheetId="6" r:id="rId7"/>
    <sheet name="4. Moquegua" sheetId="7" r:id="rId8"/>
    <sheet name="5. Puno" sheetId="8" r:id="rId9"/>
    <sheet name="6. Tacna" sheetId="9" r:id="rId10"/>
  </sheets>
  <externalReferences>
    <externalReference r:id="rId11"/>
    <externalReference r:id="rId12"/>
  </externalReferences>
  <definedNames>
    <definedName name="_xlnm._FilterDatabase" localSheetId="2" hidden="1">'Macro Región Sur'!$R$9:$V$9</definedName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2" l="1"/>
  <c r="Q22" i="12"/>
  <c r="H87" i="12"/>
  <c r="G87" i="12"/>
  <c r="E87" i="12"/>
  <c r="D87" i="12"/>
  <c r="H71" i="12"/>
  <c r="G71" i="12"/>
  <c r="E71" i="12"/>
  <c r="D71" i="12"/>
  <c r="H55" i="12"/>
  <c r="G55" i="12"/>
  <c r="E55" i="12"/>
  <c r="D55" i="12"/>
  <c r="S11" i="12"/>
  <c r="U11" i="12" s="1"/>
  <c r="T11" i="12"/>
  <c r="S12" i="12"/>
  <c r="T12" i="12"/>
  <c r="S13" i="12"/>
  <c r="T13" i="12"/>
  <c r="S15" i="12"/>
  <c r="T15" i="12"/>
  <c r="V15" i="12" s="1"/>
  <c r="T10" i="12"/>
  <c r="S10" i="12"/>
  <c r="F44" i="5"/>
  <c r="F45" i="5"/>
  <c r="F46" i="5"/>
  <c r="F47" i="5"/>
  <c r="F48" i="5"/>
  <c r="F49" i="5"/>
  <c r="F50" i="5"/>
  <c r="F51" i="5"/>
  <c r="F52" i="5"/>
  <c r="F53" i="5"/>
  <c r="F54" i="5"/>
  <c r="H103" i="12"/>
  <c r="G103" i="12"/>
  <c r="F103" i="12"/>
  <c r="E103" i="12"/>
  <c r="D103" i="12"/>
  <c r="J101" i="12" s="1"/>
  <c r="H115" i="12"/>
  <c r="G115" i="12"/>
  <c r="E115" i="12"/>
  <c r="F115" i="12" s="1"/>
  <c r="D115" i="12"/>
  <c r="D127" i="12"/>
  <c r="J121" i="12" s="1"/>
  <c r="E127" i="12"/>
  <c r="G127" i="12"/>
  <c r="H127" i="12"/>
  <c r="I120" i="12"/>
  <c r="I121" i="12"/>
  <c r="I122" i="12"/>
  <c r="I123" i="12"/>
  <c r="I124" i="12"/>
  <c r="I125" i="12"/>
  <c r="I126" i="12"/>
  <c r="I54" i="12"/>
  <c r="F60" i="4"/>
  <c r="F61" i="4"/>
  <c r="F62" i="4"/>
  <c r="F63" i="4"/>
  <c r="F64" i="4"/>
  <c r="F65" i="4"/>
  <c r="F66" i="4"/>
  <c r="F67" i="4"/>
  <c r="F68" i="4"/>
  <c r="F69" i="4"/>
  <c r="F70" i="4"/>
  <c r="J115" i="12"/>
  <c r="J113" i="12"/>
  <c r="J112" i="12"/>
  <c r="J111" i="12"/>
  <c r="J110" i="12"/>
  <c r="J109" i="12"/>
  <c r="J108" i="12"/>
  <c r="J97" i="12"/>
  <c r="J96" i="12"/>
  <c r="F126" i="12"/>
  <c r="J114" i="12"/>
  <c r="J102" i="12"/>
  <c r="F86" i="12"/>
  <c r="V11" i="12"/>
  <c r="V12" i="12"/>
  <c r="V13" i="12"/>
  <c r="U12" i="12"/>
  <c r="U13" i="12"/>
  <c r="U15" i="12"/>
  <c r="F125" i="12"/>
  <c r="F124" i="12"/>
  <c r="F123" i="12"/>
  <c r="F122" i="12"/>
  <c r="F121" i="12"/>
  <c r="F120" i="12"/>
  <c r="I113" i="12"/>
  <c r="F113" i="12"/>
  <c r="I112" i="12"/>
  <c r="F112" i="12"/>
  <c r="I111" i="12"/>
  <c r="F111" i="12"/>
  <c r="I110" i="12"/>
  <c r="F110" i="12"/>
  <c r="I109" i="12"/>
  <c r="F109" i="12"/>
  <c r="I108" i="12"/>
  <c r="F108" i="12"/>
  <c r="I101" i="12"/>
  <c r="F101" i="12"/>
  <c r="I100" i="12"/>
  <c r="F100" i="12"/>
  <c r="I99" i="12"/>
  <c r="F99" i="12"/>
  <c r="I98" i="12"/>
  <c r="F98" i="12"/>
  <c r="I97" i="12"/>
  <c r="F97" i="12"/>
  <c r="I96" i="12"/>
  <c r="F96" i="12"/>
  <c r="I85" i="12"/>
  <c r="F85" i="12"/>
  <c r="I84" i="12"/>
  <c r="F84" i="12"/>
  <c r="I83" i="12"/>
  <c r="F83" i="12"/>
  <c r="I82" i="12"/>
  <c r="F82" i="12"/>
  <c r="I81" i="12"/>
  <c r="F81" i="12"/>
  <c r="I80" i="12"/>
  <c r="F80" i="12"/>
  <c r="I79" i="12"/>
  <c r="F79" i="12"/>
  <c r="I78" i="12"/>
  <c r="F78" i="12"/>
  <c r="I77" i="12"/>
  <c r="F77" i="12"/>
  <c r="I76" i="12"/>
  <c r="F76" i="12"/>
  <c r="I69" i="12"/>
  <c r="F69" i="12"/>
  <c r="I68" i="12"/>
  <c r="F68" i="12"/>
  <c r="I67" i="12"/>
  <c r="F67" i="12"/>
  <c r="I66" i="12"/>
  <c r="F66" i="12"/>
  <c r="I65" i="12"/>
  <c r="F65" i="12"/>
  <c r="I64" i="12"/>
  <c r="F64" i="12"/>
  <c r="I63" i="12"/>
  <c r="F63" i="12"/>
  <c r="I62" i="12"/>
  <c r="F62" i="12"/>
  <c r="I61" i="12"/>
  <c r="F61" i="12"/>
  <c r="I60" i="12"/>
  <c r="F60" i="12"/>
  <c r="I53" i="12"/>
  <c r="F53" i="12"/>
  <c r="I52" i="12"/>
  <c r="F52" i="12"/>
  <c r="I51" i="12"/>
  <c r="F51" i="12"/>
  <c r="I50" i="12"/>
  <c r="F50" i="12"/>
  <c r="I49" i="12"/>
  <c r="F49" i="12"/>
  <c r="I48" i="12"/>
  <c r="F48" i="12"/>
  <c r="I47" i="12"/>
  <c r="F47" i="12"/>
  <c r="I46" i="12"/>
  <c r="F46" i="12"/>
  <c r="I45" i="12"/>
  <c r="F45" i="12"/>
  <c r="I44" i="12"/>
  <c r="F44" i="12"/>
  <c r="H71" i="4"/>
  <c r="G71" i="4"/>
  <c r="E71" i="4"/>
  <c r="D71" i="4"/>
  <c r="H55" i="4"/>
  <c r="G55" i="4"/>
  <c r="E55" i="4"/>
  <c r="D55" i="4"/>
  <c r="H111" i="4"/>
  <c r="G111" i="4"/>
  <c r="E111" i="4"/>
  <c r="D111" i="4"/>
  <c r="H99" i="4"/>
  <c r="G99" i="4"/>
  <c r="E99" i="4"/>
  <c r="D99" i="4"/>
  <c r="J122" i="12" l="1"/>
  <c r="J98" i="12"/>
  <c r="J99" i="12"/>
  <c r="J100" i="12"/>
  <c r="V10" i="12"/>
  <c r="U10" i="12"/>
  <c r="F71" i="4"/>
  <c r="J123" i="12"/>
  <c r="J124" i="12"/>
  <c r="J126" i="12"/>
  <c r="J125" i="12"/>
  <c r="J120" i="12"/>
  <c r="F54" i="12"/>
  <c r="F114" i="12"/>
  <c r="I86" i="12"/>
  <c r="I114" i="12"/>
  <c r="I102" i="12"/>
  <c r="F55" i="4"/>
  <c r="F99" i="4"/>
  <c r="I55" i="4"/>
  <c r="F102" i="12"/>
  <c r="F127" i="12"/>
  <c r="I103" i="12"/>
  <c r="I87" i="12"/>
  <c r="F87" i="12"/>
  <c r="F55" i="12"/>
  <c r="I115" i="12"/>
  <c r="I127" i="12"/>
  <c r="I55" i="12"/>
  <c r="I99" i="4"/>
  <c r="F111" i="4"/>
  <c r="I111" i="4"/>
  <c r="I71" i="4"/>
  <c r="H71" i="9"/>
  <c r="K17" i="9" s="1"/>
  <c r="G71" i="9"/>
  <c r="J17" i="9" s="1"/>
  <c r="E71" i="9"/>
  <c r="F71" i="9" s="1"/>
  <c r="D71" i="9"/>
  <c r="G17" i="9" s="1"/>
  <c r="H55" i="9"/>
  <c r="G55" i="9"/>
  <c r="J16" i="9" s="1"/>
  <c r="E55" i="9"/>
  <c r="H16" i="9" s="1"/>
  <c r="D55" i="9"/>
  <c r="H111" i="9"/>
  <c r="G111" i="9"/>
  <c r="E111" i="9"/>
  <c r="D111" i="9"/>
  <c r="J109" i="9" s="1"/>
  <c r="H99" i="9"/>
  <c r="I99" i="9" s="1"/>
  <c r="G99" i="9"/>
  <c r="E99" i="9"/>
  <c r="D99" i="9"/>
  <c r="J96" i="9" s="1"/>
  <c r="D39" i="9"/>
  <c r="G15" i="9" s="1"/>
  <c r="E39" i="9"/>
  <c r="H15" i="9" s="1"/>
  <c r="H71" i="8"/>
  <c r="I71" i="8" s="1"/>
  <c r="G71" i="8"/>
  <c r="J17" i="8" s="1"/>
  <c r="E71" i="8"/>
  <c r="F71" i="8" s="1"/>
  <c r="D71" i="8"/>
  <c r="G17" i="8" s="1"/>
  <c r="H111" i="8"/>
  <c r="G111" i="8"/>
  <c r="E111" i="8"/>
  <c r="D111" i="8"/>
  <c r="J110" i="8" s="1"/>
  <c r="H99" i="8"/>
  <c r="I99" i="8" s="1"/>
  <c r="G99" i="8"/>
  <c r="E99" i="8"/>
  <c r="D99" i="8"/>
  <c r="J98" i="8" s="1"/>
  <c r="H55" i="8"/>
  <c r="K16" i="8" s="1"/>
  <c r="G55" i="8"/>
  <c r="J16" i="8" s="1"/>
  <c r="E55" i="8"/>
  <c r="H16" i="8" s="1"/>
  <c r="D55" i="8"/>
  <c r="G16" i="8" s="1"/>
  <c r="I44" i="8"/>
  <c r="I45" i="8"/>
  <c r="H111" i="7"/>
  <c r="G111" i="7"/>
  <c r="E111" i="7"/>
  <c r="D111" i="7"/>
  <c r="J109" i="7" s="1"/>
  <c r="H99" i="7"/>
  <c r="G99" i="7"/>
  <c r="E99" i="7"/>
  <c r="D99" i="7"/>
  <c r="J96" i="7" s="1"/>
  <c r="H71" i="7"/>
  <c r="K17" i="7" s="1"/>
  <c r="G71" i="7"/>
  <c r="J17" i="7" s="1"/>
  <c r="E71" i="7"/>
  <c r="H17" i="7" s="1"/>
  <c r="D71" i="7"/>
  <c r="G17" i="7" s="1"/>
  <c r="H55" i="7"/>
  <c r="I55" i="7" s="1"/>
  <c r="G55" i="7"/>
  <c r="J16" i="7" s="1"/>
  <c r="E55" i="7"/>
  <c r="H16" i="7" s="1"/>
  <c r="D55" i="7"/>
  <c r="G16" i="7" s="1"/>
  <c r="H111" i="6"/>
  <c r="G111" i="6"/>
  <c r="E111" i="6"/>
  <c r="D111" i="6"/>
  <c r="H99" i="6"/>
  <c r="G99" i="6"/>
  <c r="E99" i="6"/>
  <c r="D99" i="6"/>
  <c r="J105" i="8" l="1"/>
  <c r="I111" i="7"/>
  <c r="I111" i="9"/>
  <c r="J104" i="9"/>
  <c r="J105" i="9"/>
  <c r="J104" i="8"/>
  <c r="F111" i="6"/>
  <c r="I99" i="6"/>
  <c r="H17" i="8"/>
  <c r="I55" i="9"/>
  <c r="I55" i="8"/>
  <c r="F55" i="9"/>
  <c r="F99" i="6"/>
  <c r="J97" i="9"/>
  <c r="J110" i="9"/>
  <c r="J97" i="7"/>
  <c r="J98" i="9"/>
  <c r="H17" i="9"/>
  <c r="K16" i="9"/>
  <c r="J92" i="9"/>
  <c r="J106" i="8"/>
  <c r="J93" i="9"/>
  <c r="J106" i="9"/>
  <c r="F99" i="8"/>
  <c r="J94" i="9"/>
  <c r="J107" i="9"/>
  <c r="K16" i="7"/>
  <c r="K17" i="8"/>
  <c r="J98" i="7"/>
  <c r="J95" i="9"/>
  <c r="J108" i="9"/>
  <c r="G16" i="9"/>
  <c r="F55" i="8"/>
  <c r="F111" i="9"/>
  <c r="F99" i="9"/>
  <c r="I71" i="9"/>
  <c r="J107" i="8"/>
  <c r="J108" i="8"/>
  <c r="J109" i="8"/>
  <c r="F111" i="8"/>
  <c r="I111" i="8"/>
  <c r="J92" i="8"/>
  <c r="J94" i="8"/>
  <c r="J95" i="8"/>
  <c r="J96" i="8"/>
  <c r="J97" i="8"/>
  <c r="J93" i="8"/>
  <c r="J110" i="7"/>
  <c r="J104" i="7"/>
  <c r="F111" i="7"/>
  <c r="J107" i="7"/>
  <c r="J105" i="7"/>
  <c r="J106" i="7"/>
  <c r="J108" i="7"/>
  <c r="I99" i="7"/>
  <c r="J93" i="7"/>
  <c r="F99" i="7"/>
  <c r="J92" i="7"/>
  <c r="J94" i="7"/>
  <c r="J95" i="7"/>
  <c r="F71" i="7"/>
  <c r="I71" i="7"/>
  <c r="F55" i="7"/>
  <c r="I111" i="6"/>
  <c r="H71" i="6"/>
  <c r="K17" i="6" s="1"/>
  <c r="G71" i="6"/>
  <c r="J17" i="6" s="1"/>
  <c r="E71" i="6"/>
  <c r="H17" i="6" s="1"/>
  <c r="D71" i="6"/>
  <c r="G17" i="6" s="1"/>
  <c r="H55" i="6"/>
  <c r="G55" i="6"/>
  <c r="J16" i="6" s="1"/>
  <c r="E55" i="6"/>
  <c r="D55" i="6"/>
  <c r="G16" i="6" s="1"/>
  <c r="J105" i="6"/>
  <c r="J106" i="6"/>
  <c r="J107" i="6"/>
  <c r="J108" i="6"/>
  <c r="J109" i="6"/>
  <c r="J110" i="6"/>
  <c r="J104" i="6"/>
  <c r="J93" i="6"/>
  <c r="J94" i="6"/>
  <c r="J95" i="6"/>
  <c r="J96" i="6"/>
  <c r="J97" i="6"/>
  <c r="J98" i="6"/>
  <c r="J92" i="6"/>
  <c r="H111" i="5"/>
  <c r="G111" i="5"/>
  <c r="E111" i="5"/>
  <c r="D111" i="5"/>
  <c r="J106" i="5" s="1"/>
  <c r="H99" i="5"/>
  <c r="G99" i="5"/>
  <c r="E99" i="5"/>
  <c r="D99" i="5"/>
  <c r="J95" i="5" s="1"/>
  <c r="F92" i="5"/>
  <c r="F93" i="5"/>
  <c r="F94" i="5"/>
  <c r="F95" i="5"/>
  <c r="F96" i="5"/>
  <c r="H71" i="5"/>
  <c r="K17" i="5" s="1"/>
  <c r="G71" i="5"/>
  <c r="J17" i="5" s="1"/>
  <c r="E71" i="5"/>
  <c r="D71" i="5"/>
  <c r="G17" i="5" s="1"/>
  <c r="H55" i="5"/>
  <c r="G55" i="5"/>
  <c r="J16" i="5" s="1"/>
  <c r="E55" i="5"/>
  <c r="H16" i="5" s="1"/>
  <c r="D55" i="5"/>
  <c r="G16" i="5" s="1"/>
  <c r="J105" i="4"/>
  <c r="J106" i="4"/>
  <c r="J107" i="4"/>
  <c r="J108" i="4"/>
  <c r="J109" i="4"/>
  <c r="J110" i="4"/>
  <c r="J104" i="4"/>
  <c r="J93" i="4"/>
  <c r="J94" i="4"/>
  <c r="J95" i="4"/>
  <c r="J98" i="4"/>
  <c r="J92" i="4"/>
  <c r="D87" i="4"/>
  <c r="J96" i="4"/>
  <c r="I85" i="4"/>
  <c r="I86" i="4"/>
  <c r="F85" i="4"/>
  <c r="F86" i="4"/>
  <c r="K17" i="4"/>
  <c r="J17" i="4"/>
  <c r="H17" i="4"/>
  <c r="G17" i="4"/>
  <c r="K16" i="4"/>
  <c r="J16" i="4"/>
  <c r="H16" i="4"/>
  <c r="G16" i="4"/>
  <c r="J33" i="12" l="1"/>
  <c r="K33" i="12"/>
  <c r="J32" i="12"/>
  <c r="J110" i="5"/>
  <c r="J105" i="5"/>
  <c r="G33" i="12"/>
  <c r="G32" i="12"/>
  <c r="J104" i="5"/>
  <c r="F71" i="5"/>
  <c r="H17" i="5"/>
  <c r="H33" i="12" s="1"/>
  <c r="I71" i="5"/>
  <c r="J97" i="5"/>
  <c r="J94" i="5"/>
  <c r="J93" i="5"/>
  <c r="J98" i="5"/>
  <c r="I55" i="6"/>
  <c r="K16" i="6"/>
  <c r="F55" i="5"/>
  <c r="J109" i="5"/>
  <c r="I99" i="5"/>
  <c r="J108" i="5"/>
  <c r="I55" i="5"/>
  <c r="K16" i="5"/>
  <c r="K32" i="12" s="1"/>
  <c r="J107" i="5"/>
  <c r="J96" i="5"/>
  <c r="F55" i="6"/>
  <c r="H16" i="6"/>
  <c r="H32" i="12" s="1"/>
  <c r="J97" i="4"/>
  <c r="I71" i="6"/>
  <c r="F71" i="6"/>
  <c r="F111" i="5"/>
  <c r="I111" i="5"/>
  <c r="F99" i="5"/>
  <c r="J92" i="5"/>
  <c r="I32" i="12" l="1"/>
  <c r="L33" i="12"/>
  <c r="L32" i="12"/>
  <c r="I33" i="12"/>
  <c r="J81" i="4"/>
  <c r="J82" i="4"/>
  <c r="J83" i="4"/>
  <c r="J84" i="4"/>
  <c r="J85" i="4"/>
  <c r="J86" i="4"/>
  <c r="J80" i="4"/>
  <c r="H87" i="5"/>
  <c r="G87" i="5"/>
  <c r="H87" i="6"/>
  <c r="G87" i="6"/>
  <c r="I87" i="6" s="1"/>
  <c r="H87" i="7"/>
  <c r="G87" i="7"/>
  <c r="H87" i="8"/>
  <c r="G87" i="8"/>
  <c r="H87" i="9"/>
  <c r="G87" i="9"/>
  <c r="H87" i="4"/>
  <c r="G87" i="4"/>
  <c r="E87" i="4"/>
  <c r="F87" i="4" s="1"/>
  <c r="D87" i="9"/>
  <c r="J85" i="9" s="1"/>
  <c r="E87" i="9"/>
  <c r="D87" i="8"/>
  <c r="J81" i="8" s="1"/>
  <c r="E87" i="8"/>
  <c r="D87" i="7"/>
  <c r="J81" i="7" s="1"/>
  <c r="E87" i="7"/>
  <c r="D87" i="6"/>
  <c r="J81" i="6" s="1"/>
  <c r="E87" i="6"/>
  <c r="D87" i="5"/>
  <c r="J81" i="5" s="1"/>
  <c r="E87" i="5"/>
  <c r="G39" i="4"/>
  <c r="J15" i="4" s="1"/>
  <c r="H39" i="4"/>
  <c r="G39" i="9"/>
  <c r="J15" i="9" s="1"/>
  <c r="H39" i="9"/>
  <c r="K15" i="9" s="1"/>
  <c r="G39" i="8"/>
  <c r="J15" i="8" s="1"/>
  <c r="H39" i="8"/>
  <c r="K15" i="8" s="1"/>
  <c r="G39" i="7"/>
  <c r="J15" i="7" s="1"/>
  <c r="H39" i="7"/>
  <c r="G39" i="6"/>
  <c r="J15" i="6" s="1"/>
  <c r="H39" i="6"/>
  <c r="K15" i="6" s="1"/>
  <c r="G39" i="5"/>
  <c r="J15" i="5" s="1"/>
  <c r="H39" i="5"/>
  <c r="K15" i="5" s="1"/>
  <c r="D39" i="4"/>
  <c r="G15" i="4" s="1"/>
  <c r="E39" i="4"/>
  <c r="H15" i="4" s="1"/>
  <c r="D39" i="8"/>
  <c r="G15" i="8" s="1"/>
  <c r="E39" i="8"/>
  <c r="H15" i="8" s="1"/>
  <c r="D39" i="7"/>
  <c r="G15" i="7" s="1"/>
  <c r="E39" i="7"/>
  <c r="D39" i="6"/>
  <c r="G15" i="6" s="1"/>
  <c r="E39" i="6"/>
  <c r="H15" i="6" s="1"/>
  <c r="D39" i="5"/>
  <c r="G15" i="5" s="1"/>
  <c r="E39" i="5"/>
  <c r="H15" i="5" s="1"/>
  <c r="I110" i="5"/>
  <c r="I109" i="5"/>
  <c r="I108" i="5"/>
  <c r="I107" i="5"/>
  <c r="I106" i="5"/>
  <c r="I105" i="5"/>
  <c r="I104" i="5"/>
  <c r="I110" i="6"/>
  <c r="I109" i="6"/>
  <c r="I108" i="6"/>
  <c r="I107" i="6"/>
  <c r="I106" i="6"/>
  <c r="I105" i="6"/>
  <c r="I104" i="6"/>
  <c r="I110" i="7"/>
  <c r="I109" i="7"/>
  <c r="I108" i="7"/>
  <c r="I107" i="7"/>
  <c r="I106" i="7"/>
  <c r="I105" i="7"/>
  <c r="I104" i="7"/>
  <c r="I110" i="8"/>
  <c r="I109" i="8"/>
  <c r="I108" i="8"/>
  <c r="I107" i="8"/>
  <c r="I106" i="8"/>
  <c r="I105" i="8"/>
  <c r="I104" i="8"/>
  <c r="I110" i="9"/>
  <c r="I109" i="9"/>
  <c r="I108" i="9"/>
  <c r="I107" i="9"/>
  <c r="I106" i="9"/>
  <c r="I105" i="9"/>
  <c r="I104" i="9"/>
  <c r="I110" i="4"/>
  <c r="I109" i="4"/>
  <c r="I108" i="4"/>
  <c r="I107" i="4"/>
  <c r="I106" i="4"/>
  <c r="I105" i="4"/>
  <c r="I104" i="4"/>
  <c r="F110" i="5"/>
  <c r="F109" i="5"/>
  <c r="F108" i="5"/>
  <c r="F107" i="5"/>
  <c r="F106" i="5"/>
  <c r="F105" i="5"/>
  <c r="F104" i="5"/>
  <c r="F110" i="6"/>
  <c r="F109" i="6"/>
  <c r="F108" i="6"/>
  <c r="F107" i="6"/>
  <c r="F106" i="6"/>
  <c r="F105" i="6"/>
  <c r="F104" i="6"/>
  <c r="F110" i="7"/>
  <c r="F109" i="7"/>
  <c r="F108" i="7"/>
  <c r="F107" i="7"/>
  <c r="F106" i="7"/>
  <c r="F105" i="7"/>
  <c r="F104" i="7"/>
  <c r="F110" i="8"/>
  <c r="F109" i="8"/>
  <c r="F108" i="8"/>
  <c r="F107" i="8"/>
  <c r="F106" i="8"/>
  <c r="F105" i="8"/>
  <c r="F104" i="8"/>
  <c r="F110" i="9"/>
  <c r="F109" i="9"/>
  <c r="F108" i="9"/>
  <c r="F107" i="9"/>
  <c r="F106" i="9"/>
  <c r="F105" i="9"/>
  <c r="F104" i="9"/>
  <c r="F110" i="4"/>
  <c r="F109" i="4"/>
  <c r="F108" i="4"/>
  <c r="F107" i="4"/>
  <c r="F106" i="4"/>
  <c r="F105" i="4"/>
  <c r="F104" i="4"/>
  <c r="I98" i="5"/>
  <c r="I97" i="5"/>
  <c r="I96" i="5"/>
  <c r="I95" i="5"/>
  <c r="I94" i="5"/>
  <c r="I93" i="5"/>
  <c r="I92" i="5"/>
  <c r="I98" i="6"/>
  <c r="I97" i="6"/>
  <c r="I96" i="6"/>
  <c r="I95" i="6"/>
  <c r="I94" i="6"/>
  <c r="I93" i="6"/>
  <c r="I92" i="6"/>
  <c r="I98" i="7"/>
  <c r="I97" i="7"/>
  <c r="I96" i="7"/>
  <c r="I95" i="7"/>
  <c r="I94" i="7"/>
  <c r="I93" i="7"/>
  <c r="I92" i="7"/>
  <c r="I98" i="8"/>
  <c r="I97" i="8"/>
  <c r="I96" i="8"/>
  <c r="I95" i="8"/>
  <c r="I94" i="8"/>
  <c r="I93" i="8"/>
  <c r="I92" i="8"/>
  <c r="I98" i="9"/>
  <c r="I97" i="9"/>
  <c r="I96" i="9"/>
  <c r="I95" i="9"/>
  <c r="I94" i="9"/>
  <c r="I93" i="9"/>
  <c r="I92" i="9"/>
  <c r="I98" i="4"/>
  <c r="I97" i="4"/>
  <c r="I96" i="4"/>
  <c r="I95" i="4"/>
  <c r="I94" i="4"/>
  <c r="I93" i="4"/>
  <c r="I92" i="4"/>
  <c r="F98" i="5"/>
  <c r="F97" i="5"/>
  <c r="F98" i="6"/>
  <c r="F97" i="6"/>
  <c r="F96" i="6"/>
  <c r="F95" i="6"/>
  <c r="F94" i="6"/>
  <c r="F93" i="6"/>
  <c r="F92" i="6"/>
  <c r="F98" i="7"/>
  <c r="F97" i="7"/>
  <c r="F96" i="7"/>
  <c r="F95" i="7"/>
  <c r="F94" i="7"/>
  <c r="F93" i="7"/>
  <c r="F92" i="7"/>
  <c r="F98" i="8"/>
  <c r="F97" i="8"/>
  <c r="F96" i="8"/>
  <c r="F95" i="8"/>
  <c r="F94" i="8"/>
  <c r="F93" i="8"/>
  <c r="F92" i="8"/>
  <c r="F98" i="9"/>
  <c r="F97" i="9"/>
  <c r="F96" i="9"/>
  <c r="F95" i="9"/>
  <c r="F94" i="9"/>
  <c r="F93" i="9"/>
  <c r="F92" i="9"/>
  <c r="F98" i="4"/>
  <c r="F97" i="4"/>
  <c r="F96" i="4"/>
  <c r="F95" i="4"/>
  <c r="F94" i="4"/>
  <c r="F93" i="4"/>
  <c r="F92" i="4"/>
  <c r="I86" i="5"/>
  <c r="I85" i="5"/>
  <c r="I84" i="5"/>
  <c r="I83" i="5"/>
  <c r="I82" i="5"/>
  <c r="I81" i="5"/>
  <c r="I80" i="5"/>
  <c r="I86" i="6"/>
  <c r="I85" i="6"/>
  <c r="I84" i="6"/>
  <c r="I83" i="6"/>
  <c r="I82" i="6"/>
  <c r="I81" i="6"/>
  <c r="I80" i="6"/>
  <c r="I86" i="7"/>
  <c r="I85" i="7"/>
  <c r="I84" i="7"/>
  <c r="I83" i="7"/>
  <c r="I82" i="7"/>
  <c r="I81" i="7"/>
  <c r="I80" i="7"/>
  <c r="I86" i="8"/>
  <c r="I85" i="8"/>
  <c r="I84" i="8"/>
  <c r="I83" i="8"/>
  <c r="I82" i="8"/>
  <c r="I81" i="8"/>
  <c r="I80" i="8"/>
  <c r="I86" i="9"/>
  <c r="I85" i="9"/>
  <c r="I84" i="9"/>
  <c r="I83" i="9"/>
  <c r="I82" i="9"/>
  <c r="I81" i="9"/>
  <c r="I80" i="9"/>
  <c r="I84" i="4"/>
  <c r="I83" i="4"/>
  <c r="I82" i="4"/>
  <c r="I81" i="4"/>
  <c r="I80" i="4"/>
  <c r="F86" i="5"/>
  <c r="F85" i="5"/>
  <c r="F84" i="5"/>
  <c r="F83" i="5"/>
  <c r="F82" i="5"/>
  <c r="F81" i="5"/>
  <c r="F80" i="5"/>
  <c r="F86" i="6"/>
  <c r="F85" i="6"/>
  <c r="F84" i="6"/>
  <c r="F83" i="6"/>
  <c r="F82" i="6"/>
  <c r="F81" i="6"/>
  <c r="F80" i="6"/>
  <c r="F86" i="7"/>
  <c r="F85" i="7"/>
  <c r="F84" i="7"/>
  <c r="F83" i="7"/>
  <c r="F82" i="7"/>
  <c r="F81" i="7"/>
  <c r="F80" i="7"/>
  <c r="F86" i="8"/>
  <c r="F85" i="8"/>
  <c r="F84" i="8"/>
  <c r="F83" i="8"/>
  <c r="F82" i="8"/>
  <c r="F81" i="8"/>
  <c r="F80" i="8"/>
  <c r="F86" i="9"/>
  <c r="F85" i="9"/>
  <c r="F84" i="9"/>
  <c r="F83" i="9"/>
  <c r="F82" i="9"/>
  <c r="F81" i="9"/>
  <c r="F80" i="9"/>
  <c r="F84" i="4"/>
  <c r="F83" i="4"/>
  <c r="F82" i="4"/>
  <c r="F81" i="4"/>
  <c r="F80" i="4"/>
  <c r="I70" i="5"/>
  <c r="I69" i="5"/>
  <c r="I68" i="5"/>
  <c r="I67" i="5"/>
  <c r="I66" i="5"/>
  <c r="I65" i="5"/>
  <c r="I64" i="5"/>
  <c r="I63" i="5"/>
  <c r="I62" i="5"/>
  <c r="I61" i="5"/>
  <c r="I60" i="5"/>
  <c r="I70" i="6"/>
  <c r="I69" i="6"/>
  <c r="I68" i="6"/>
  <c r="I67" i="6"/>
  <c r="I66" i="6"/>
  <c r="I65" i="6"/>
  <c r="I64" i="6"/>
  <c r="I63" i="6"/>
  <c r="I62" i="6"/>
  <c r="I61" i="6"/>
  <c r="I60" i="6"/>
  <c r="I70" i="7"/>
  <c r="I69" i="7"/>
  <c r="I68" i="7"/>
  <c r="I67" i="7"/>
  <c r="I66" i="7"/>
  <c r="I65" i="7"/>
  <c r="I64" i="7"/>
  <c r="I63" i="7"/>
  <c r="I62" i="7"/>
  <c r="I61" i="7"/>
  <c r="I60" i="7"/>
  <c r="I70" i="8"/>
  <c r="I69" i="8"/>
  <c r="I68" i="8"/>
  <c r="I67" i="8"/>
  <c r="I66" i="8"/>
  <c r="I65" i="8"/>
  <c r="I64" i="8"/>
  <c r="I63" i="8"/>
  <c r="I62" i="8"/>
  <c r="I61" i="8"/>
  <c r="I60" i="8"/>
  <c r="I70" i="9"/>
  <c r="I69" i="9"/>
  <c r="I68" i="9"/>
  <c r="I67" i="9"/>
  <c r="I66" i="9"/>
  <c r="I65" i="9"/>
  <c r="I64" i="9"/>
  <c r="I63" i="9"/>
  <c r="I62" i="9"/>
  <c r="I61" i="9"/>
  <c r="I60" i="9"/>
  <c r="I70" i="4"/>
  <c r="I69" i="4"/>
  <c r="I68" i="4"/>
  <c r="I67" i="4"/>
  <c r="I66" i="4"/>
  <c r="I65" i="4"/>
  <c r="I64" i="4"/>
  <c r="I63" i="4"/>
  <c r="I62" i="4"/>
  <c r="I61" i="4"/>
  <c r="I60" i="4"/>
  <c r="F70" i="5"/>
  <c r="F69" i="5"/>
  <c r="F68" i="5"/>
  <c r="F67" i="5"/>
  <c r="F66" i="5"/>
  <c r="F65" i="5"/>
  <c r="F64" i="5"/>
  <c r="F63" i="5"/>
  <c r="F62" i="5"/>
  <c r="F61" i="5"/>
  <c r="F60" i="5"/>
  <c r="F70" i="6"/>
  <c r="F69" i="6"/>
  <c r="F68" i="6"/>
  <c r="F67" i="6"/>
  <c r="F66" i="6"/>
  <c r="F65" i="6"/>
  <c r="F64" i="6"/>
  <c r="F63" i="6"/>
  <c r="F62" i="6"/>
  <c r="F61" i="6"/>
  <c r="F60" i="6"/>
  <c r="F70" i="7"/>
  <c r="F69" i="7"/>
  <c r="F68" i="7"/>
  <c r="F67" i="7"/>
  <c r="F66" i="7"/>
  <c r="F65" i="7"/>
  <c r="F64" i="7"/>
  <c r="F63" i="7"/>
  <c r="F62" i="7"/>
  <c r="F61" i="7"/>
  <c r="F60" i="7"/>
  <c r="F70" i="8"/>
  <c r="F69" i="8"/>
  <c r="F68" i="8"/>
  <c r="F67" i="8"/>
  <c r="F66" i="8"/>
  <c r="F65" i="8"/>
  <c r="F64" i="8"/>
  <c r="F63" i="8"/>
  <c r="F62" i="8"/>
  <c r="F61" i="8"/>
  <c r="F60" i="8"/>
  <c r="F70" i="9"/>
  <c r="F69" i="9"/>
  <c r="F68" i="9"/>
  <c r="F67" i="9"/>
  <c r="F66" i="9"/>
  <c r="F65" i="9"/>
  <c r="F64" i="9"/>
  <c r="F63" i="9"/>
  <c r="F62" i="9"/>
  <c r="F61" i="9"/>
  <c r="F60" i="9"/>
  <c r="I54" i="5"/>
  <c r="I53" i="5"/>
  <c r="I52" i="5"/>
  <c r="I51" i="5"/>
  <c r="I50" i="5"/>
  <c r="I49" i="5"/>
  <c r="I48" i="5"/>
  <c r="I47" i="5"/>
  <c r="I46" i="5"/>
  <c r="I45" i="5"/>
  <c r="I44" i="5"/>
  <c r="I54" i="6"/>
  <c r="I53" i="6"/>
  <c r="I52" i="6"/>
  <c r="I51" i="6"/>
  <c r="I50" i="6"/>
  <c r="I49" i="6"/>
  <c r="I48" i="6"/>
  <c r="I47" i="6"/>
  <c r="I46" i="6"/>
  <c r="I45" i="6"/>
  <c r="I44" i="6"/>
  <c r="I54" i="7"/>
  <c r="I53" i="7"/>
  <c r="I52" i="7"/>
  <c r="I51" i="7"/>
  <c r="I50" i="7"/>
  <c r="I49" i="7"/>
  <c r="I48" i="7"/>
  <c r="I47" i="7"/>
  <c r="I46" i="7"/>
  <c r="I45" i="7"/>
  <c r="I44" i="7"/>
  <c r="I54" i="8"/>
  <c r="I53" i="8"/>
  <c r="I52" i="8"/>
  <c r="I51" i="8"/>
  <c r="I50" i="8"/>
  <c r="I49" i="8"/>
  <c r="I48" i="8"/>
  <c r="I47" i="8"/>
  <c r="I46" i="8"/>
  <c r="I54" i="9"/>
  <c r="I53" i="9"/>
  <c r="I52" i="9"/>
  <c r="I51" i="9"/>
  <c r="I50" i="9"/>
  <c r="I49" i="9"/>
  <c r="I48" i="9"/>
  <c r="I47" i="9"/>
  <c r="I46" i="9"/>
  <c r="I45" i="9"/>
  <c r="I44" i="9"/>
  <c r="I54" i="4"/>
  <c r="I53" i="4"/>
  <c r="I52" i="4"/>
  <c r="I51" i="4"/>
  <c r="I50" i="4"/>
  <c r="I49" i="4"/>
  <c r="I48" i="4"/>
  <c r="I47" i="4"/>
  <c r="I46" i="4"/>
  <c r="I45" i="4"/>
  <c r="I44" i="4"/>
  <c r="F54" i="6"/>
  <c r="F53" i="6"/>
  <c r="F52" i="6"/>
  <c r="F51" i="6"/>
  <c r="F50" i="6"/>
  <c r="F49" i="6"/>
  <c r="F48" i="6"/>
  <c r="F47" i="6"/>
  <c r="F46" i="6"/>
  <c r="F45" i="6"/>
  <c r="F44" i="6"/>
  <c r="F54" i="7"/>
  <c r="F53" i="7"/>
  <c r="F52" i="7"/>
  <c r="F51" i="7"/>
  <c r="F50" i="7"/>
  <c r="F49" i="7"/>
  <c r="F48" i="7"/>
  <c r="F47" i="7"/>
  <c r="F46" i="7"/>
  <c r="F45" i="7"/>
  <c r="F44" i="7"/>
  <c r="F54" i="8"/>
  <c r="F53" i="8"/>
  <c r="F52" i="8"/>
  <c r="F51" i="8"/>
  <c r="F50" i="8"/>
  <c r="F49" i="8"/>
  <c r="F48" i="8"/>
  <c r="F47" i="8"/>
  <c r="F46" i="8"/>
  <c r="F45" i="8"/>
  <c r="F44" i="8"/>
  <c r="F54" i="9"/>
  <c r="F53" i="9"/>
  <c r="F52" i="9"/>
  <c r="F51" i="9"/>
  <c r="F50" i="9"/>
  <c r="F49" i="9"/>
  <c r="F48" i="9"/>
  <c r="F47" i="9"/>
  <c r="F46" i="9"/>
  <c r="F45" i="9"/>
  <c r="F44" i="9"/>
  <c r="F54" i="4"/>
  <c r="F53" i="4"/>
  <c r="F52" i="4"/>
  <c r="F51" i="4"/>
  <c r="F50" i="4"/>
  <c r="F49" i="4"/>
  <c r="F48" i="4"/>
  <c r="F47" i="4"/>
  <c r="F46" i="4"/>
  <c r="F45" i="4"/>
  <c r="F44" i="4"/>
  <c r="I38" i="5"/>
  <c r="I37" i="5"/>
  <c r="I36" i="5"/>
  <c r="I35" i="5"/>
  <c r="I34" i="5"/>
  <c r="I33" i="5"/>
  <c r="I32" i="5"/>
  <c r="I31" i="5"/>
  <c r="I30" i="5"/>
  <c r="I29" i="5"/>
  <c r="I28" i="5"/>
  <c r="I38" i="6"/>
  <c r="I37" i="6"/>
  <c r="I36" i="6"/>
  <c r="I35" i="6"/>
  <c r="I34" i="6"/>
  <c r="I33" i="6"/>
  <c r="I32" i="6"/>
  <c r="I31" i="6"/>
  <c r="I30" i="6"/>
  <c r="I29" i="6"/>
  <c r="I28" i="6"/>
  <c r="I38" i="7"/>
  <c r="I37" i="7"/>
  <c r="I36" i="7"/>
  <c r="I35" i="7"/>
  <c r="I34" i="7"/>
  <c r="I33" i="7"/>
  <c r="I32" i="7"/>
  <c r="I31" i="7"/>
  <c r="I30" i="7"/>
  <c r="I29" i="7"/>
  <c r="I28" i="7"/>
  <c r="I38" i="8"/>
  <c r="I37" i="8"/>
  <c r="I36" i="8"/>
  <c r="I35" i="8"/>
  <c r="I34" i="8"/>
  <c r="I33" i="8"/>
  <c r="I32" i="8"/>
  <c r="I31" i="8"/>
  <c r="I30" i="8"/>
  <c r="I29" i="8"/>
  <c r="I28" i="8"/>
  <c r="I38" i="9"/>
  <c r="I37" i="9"/>
  <c r="I36" i="9"/>
  <c r="I35" i="9"/>
  <c r="I34" i="9"/>
  <c r="I33" i="9"/>
  <c r="I32" i="9"/>
  <c r="I31" i="9"/>
  <c r="I30" i="9"/>
  <c r="I29" i="9"/>
  <c r="I28" i="9"/>
  <c r="I38" i="4"/>
  <c r="I37" i="4"/>
  <c r="I36" i="4"/>
  <c r="I35" i="4"/>
  <c r="I34" i="4"/>
  <c r="I33" i="4"/>
  <c r="I32" i="4"/>
  <c r="I31" i="4"/>
  <c r="I30" i="4"/>
  <c r="I29" i="4"/>
  <c r="I28" i="4"/>
  <c r="F38" i="5"/>
  <c r="F37" i="5"/>
  <c r="F36" i="5"/>
  <c r="F35" i="5"/>
  <c r="F34" i="5"/>
  <c r="F33" i="5"/>
  <c r="F32" i="5"/>
  <c r="F31" i="5"/>
  <c r="F30" i="5"/>
  <c r="F29" i="5"/>
  <c r="F38" i="6"/>
  <c r="F37" i="6"/>
  <c r="F36" i="6"/>
  <c r="F35" i="6"/>
  <c r="F34" i="6"/>
  <c r="F33" i="6"/>
  <c r="F32" i="6"/>
  <c r="F31" i="6"/>
  <c r="F30" i="6"/>
  <c r="F29" i="6"/>
  <c r="F38" i="7"/>
  <c r="F37" i="7"/>
  <c r="F36" i="7"/>
  <c r="F35" i="7"/>
  <c r="F34" i="7"/>
  <c r="F33" i="7"/>
  <c r="F32" i="7"/>
  <c r="F31" i="7"/>
  <c r="F30" i="7"/>
  <c r="F29" i="7"/>
  <c r="F38" i="8"/>
  <c r="F37" i="8"/>
  <c r="F36" i="8"/>
  <c r="F35" i="8"/>
  <c r="F34" i="8"/>
  <c r="F33" i="8"/>
  <c r="F32" i="8"/>
  <c r="F31" i="8"/>
  <c r="F30" i="8"/>
  <c r="F29" i="8"/>
  <c r="F38" i="9"/>
  <c r="F37" i="9"/>
  <c r="F36" i="9"/>
  <c r="F35" i="9"/>
  <c r="F34" i="9"/>
  <c r="F33" i="9"/>
  <c r="F32" i="9"/>
  <c r="F31" i="9"/>
  <c r="F30" i="9"/>
  <c r="F29" i="9"/>
  <c r="F38" i="4"/>
  <c r="F37" i="4"/>
  <c r="F36" i="4"/>
  <c r="F35" i="4"/>
  <c r="F34" i="4"/>
  <c r="F33" i="4"/>
  <c r="F32" i="4"/>
  <c r="F31" i="4"/>
  <c r="F30" i="4"/>
  <c r="F29" i="4"/>
  <c r="L17" i="5"/>
  <c r="L16" i="5"/>
  <c r="L17" i="6"/>
  <c r="L16" i="6"/>
  <c r="L17" i="7"/>
  <c r="L16" i="7"/>
  <c r="L17" i="8"/>
  <c r="L16" i="8"/>
  <c r="L17" i="9"/>
  <c r="L16" i="9"/>
  <c r="L17" i="4"/>
  <c r="L16" i="4"/>
  <c r="I17" i="5"/>
  <c r="I16" i="5"/>
  <c r="I17" i="6"/>
  <c r="I16" i="6"/>
  <c r="I17" i="7"/>
  <c r="I16" i="7"/>
  <c r="I17" i="8"/>
  <c r="I16" i="8"/>
  <c r="I17" i="9"/>
  <c r="I16" i="9"/>
  <c r="I17" i="4"/>
  <c r="I16" i="4"/>
  <c r="F28" i="5"/>
  <c r="F28" i="6"/>
  <c r="F28" i="7"/>
  <c r="F28" i="8"/>
  <c r="F28" i="9"/>
  <c r="F28" i="4"/>
  <c r="J31" i="12" l="1"/>
  <c r="J34" i="12" s="1"/>
  <c r="O32" i="12"/>
  <c r="G31" i="12"/>
  <c r="G34" i="12" s="1"/>
  <c r="I87" i="5"/>
  <c r="O33" i="12"/>
  <c r="F87" i="8"/>
  <c r="H15" i="7"/>
  <c r="I15" i="7" s="1"/>
  <c r="I87" i="9"/>
  <c r="I87" i="4"/>
  <c r="I87" i="8"/>
  <c r="J80" i="8"/>
  <c r="I39" i="7"/>
  <c r="K15" i="7"/>
  <c r="L15" i="7" s="1"/>
  <c r="J86" i="9"/>
  <c r="J82" i="6"/>
  <c r="J83" i="9"/>
  <c r="J80" i="9"/>
  <c r="J82" i="9"/>
  <c r="J84" i="9"/>
  <c r="J81" i="9"/>
  <c r="J86" i="8"/>
  <c r="J85" i="8"/>
  <c r="J84" i="8"/>
  <c r="J83" i="8"/>
  <c r="J82" i="8"/>
  <c r="I39" i="8"/>
  <c r="I87" i="7"/>
  <c r="J86" i="7"/>
  <c r="J80" i="7"/>
  <c r="J85" i="7"/>
  <c r="J84" i="7"/>
  <c r="J83" i="7"/>
  <c r="J82" i="7"/>
  <c r="F87" i="7"/>
  <c r="J86" i="6"/>
  <c r="J84" i="6"/>
  <c r="J85" i="6"/>
  <c r="J80" i="6"/>
  <c r="J83" i="6"/>
  <c r="I39" i="6"/>
  <c r="I15" i="6"/>
  <c r="J86" i="5"/>
  <c r="J85" i="5"/>
  <c r="J84" i="5"/>
  <c r="J83" i="5"/>
  <c r="J82" i="5"/>
  <c r="J80" i="5"/>
  <c r="I15" i="8"/>
  <c r="L15" i="8"/>
  <c r="I15" i="5"/>
  <c r="I15" i="9"/>
  <c r="L15" i="5"/>
  <c r="L15" i="9"/>
  <c r="F39" i="8"/>
  <c r="F87" i="6"/>
  <c r="I39" i="4"/>
  <c r="K15" i="4"/>
  <c r="K31" i="12" s="1"/>
  <c r="F87" i="5"/>
  <c r="F87" i="9"/>
  <c r="I15" i="4"/>
  <c r="F39" i="9"/>
  <c r="I39" i="9"/>
  <c r="F39" i="7"/>
  <c r="L15" i="6"/>
  <c r="F39" i="6"/>
  <c r="F39" i="5"/>
  <c r="I39" i="5"/>
  <c r="F39" i="4"/>
  <c r="K18" i="9"/>
  <c r="K18" i="12" s="1"/>
  <c r="J18" i="9"/>
  <c r="J18" i="12" s="1"/>
  <c r="H18" i="9"/>
  <c r="H18" i="12" s="1"/>
  <c r="G18" i="9"/>
  <c r="G18" i="12" s="1"/>
  <c r="O16" i="9"/>
  <c r="K18" i="8"/>
  <c r="K17" i="12" s="1"/>
  <c r="J18" i="8"/>
  <c r="J17" i="12" s="1"/>
  <c r="H18" i="8"/>
  <c r="H17" i="12" s="1"/>
  <c r="T14" i="12" s="1"/>
  <c r="V14" i="12" s="1"/>
  <c r="G18" i="8"/>
  <c r="G17" i="12" s="1"/>
  <c r="S14" i="12" s="1"/>
  <c r="U14" i="12" s="1"/>
  <c r="J18" i="7"/>
  <c r="J16" i="12" s="1"/>
  <c r="H18" i="7"/>
  <c r="H16" i="12" s="1"/>
  <c r="G18" i="7"/>
  <c r="G16" i="12" s="1"/>
  <c r="J18" i="6"/>
  <c r="J15" i="12" s="1"/>
  <c r="H18" i="6"/>
  <c r="H15" i="12" s="1"/>
  <c r="G18" i="6"/>
  <c r="G15" i="12" s="1"/>
  <c r="K18" i="5"/>
  <c r="K14" i="12" s="1"/>
  <c r="J18" i="5"/>
  <c r="J14" i="12" s="1"/>
  <c r="H18" i="5"/>
  <c r="H14" i="12" s="1"/>
  <c r="G18" i="5"/>
  <c r="G14" i="12" s="1"/>
  <c r="H31" i="12" l="1"/>
  <c r="H34" i="12" s="1"/>
  <c r="I34" i="12" s="1"/>
  <c r="L15" i="4"/>
  <c r="N31" i="12"/>
  <c r="N32" i="12"/>
  <c r="N33" i="12"/>
  <c r="O15" i="9"/>
  <c r="O15" i="6"/>
  <c r="K18" i="7"/>
  <c r="K18" i="6"/>
  <c r="K15" i="12" s="1"/>
  <c r="L15" i="12" s="1"/>
  <c r="I18" i="9"/>
  <c r="I15" i="12"/>
  <c r="I18" i="6"/>
  <c r="I18" i="8"/>
  <c r="I14" i="12"/>
  <c r="I18" i="5"/>
  <c r="I16" i="12"/>
  <c r="I18" i="7"/>
  <c r="L14" i="12"/>
  <c r="L18" i="5"/>
  <c r="L18" i="12"/>
  <c r="L18" i="9"/>
  <c r="L17" i="12"/>
  <c r="L18" i="8"/>
  <c r="I17" i="12"/>
  <c r="I18" i="12"/>
  <c r="O17" i="5"/>
  <c r="O16" i="6"/>
  <c r="O15" i="7"/>
  <c r="O17" i="8"/>
  <c r="O16" i="8"/>
  <c r="O17" i="9"/>
  <c r="O15" i="8"/>
  <c r="O16" i="7"/>
  <c r="O17" i="7"/>
  <c r="O17" i="6"/>
  <c r="O16" i="5"/>
  <c r="O15" i="5"/>
  <c r="K18" i="4"/>
  <c r="J18" i="4"/>
  <c r="H18" i="4"/>
  <c r="H13" i="12" s="1"/>
  <c r="G18" i="4"/>
  <c r="G13" i="12" s="1"/>
  <c r="G19" i="12" s="1"/>
  <c r="I31" i="12" l="1"/>
  <c r="L31" i="12"/>
  <c r="K34" i="12"/>
  <c r="L34" i="12" s="1"/>
  <c r="O34" i="12" s="1"/>
  <c r="K16" i="12"/>
  <c r="L16" i="12" s="1"/>
  <c r="L18" i="6"/>
  <c r="O18" i="6" s="1"/>
  <c r="K13" i="12"/>
  <c r="J13" i="12"/>
  <c r="J19" i="12" s="1"/>
  <c r="L18" i="7"/>
  <c r="O18" i="7" s="1"/>
  <c r="I18" i="4"/>
  <c r="L18" i="4"/>
  <c r="L13" i="12" s="1"/>
  <c r="O18" i="8"/>
  <c r="O18" i="9"/>
  <c r="O18" i="5"/>
  <c r="N13" i="12"/>
  <c r="O17" i="4"/>
  <c r="O16" i="4"/>
  <c r="O15" i="4"/>
  <c r="O31" i="12" l="1"/>
  <c r="I13" i="12"/>
  <c r="O18" i="4"/>
  <c r="K19" i="12"/>
  <c r="L19" i="12" s="1"/>
  <c r="H19" i="12"/>
  <c r="I19" i="12" s="1"/>
  <c r="N19" i="12"/>
  <c r="N18" i="12"/>
  <c r="N16" i="12"/>
  <c r="N14" i="12"/>
  <c r="N17" i="12"/>
  <c r="N15" i="12"/>
  <c r="O19" i="12" l="1"/>
  <c r="F71" i="12"/>
  <c r="I71" i="12"/>
  <c r="F70" i="12" l="1"/>
  <c r="I70" i="12"/>
</calcChain>
</file>

<file path=xl/sharedStrings.xml><?xml version="1.0" encoding="utf-8"?>
<sst xmlns="http://schemas.openxmlformats.org/spreadsheetml/2006/main" count="960" uniqueCount="119">
  <si>
    <t xml:space="preserve">Información ampliada del Reporte Regional </t>
  </si>
  <si>
    <t>Índice</t>
  </si>
  <si>
    <t>Niveles de Gobierno</t>
  </si>
  <si>
    <t>Presupuesto</t>
  </si>
  <si>
    <t>Devengado</t>
  </si>
  <si>
    <t>Avance</t>
  </si>
  <si>
    <t>Gobierno Regional</t>
  </si>
  <si>
    <t>Gobierno Local</t>
  </si>
  <si>
    <t>Gobierno Nacional</t>
  </si>
  <si>
    <t>Total</t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</si>
  <si>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CIE - PERUCÁMARAS.</t>
    </r>
  </si>
  <si>
    <t>PIM</t>
  </si>
  <si>
    <t>(Millones S/. y porcentaje)</t>
  </si>
  <si>
    <t>Departamento</t>
  </si>
  <si>
    <t>Ejecutado</t>
  </si>
  <si>
    <t>No Ejecutado</t>
  </si>
  <si>
    <t>(Millones de S/. y porcentaje)</t>
  </si>
  <si>
    <t>Región</t>
  </si>
  <si>
    <t>Part. Presup.</t>
  </si>
  <si>
    <t>CENTRO</t>
  </si>
  <si>
    <t>Proyecto</t>
  </si>
  <si>
    <t>  53.0</t>
  </si>
  <si>
    <t>2484876: ADQUISICION DE MONITOR DE FUNCIONES VITALES, VENTILADOR MECANICO, VENTILADOR DE TRANSPORTE Y DESFIBRILADOR; ADEMAS DE OTROS ACTIVOS EN EL(LA) EESS VICTOR RAMOS GUARDIA - HUARAZ - HUARAZ DISTRITO DE HUARAZ, PROVINCIA HUARAZ, DEPARTAMENTO ANCASH</t>
  </si>
  <si>
    <t>2484819: ADQUISICION DE MONITOR DE FUNCIONES VITALES, VENTILADOR MECANICO, VENTILADOR DE TRANSPORTE Y DESFIBRILADOR; ADEMAS DE OTROS ACTIVOS EN EL(LA) EESS ELEAZAR GUZMAN BARRON - NUEVO CHIMBOTE DISTRITO DE NUEVO CHIMBOTE, PROVINCIA SANTA, DEPARTAMENTO ANCASH</t>
  </si>
  <si>
    <t>  92.6</t>
  </si>
  <si>
    <t>2428425: REHABILITACION DE LOS SERVICIOS DE SALUD DEL ESTABLECIMIENTO DE SALUD MAGDALENA NUEVA, DISTRITO DE CHIMBOTE, PROVINCIA SANTA, DEPARTAMENTO ANCASH</t>
  </si>
  <si>
    <t>  0.0</t>
  </si>
  <si>
    <t>2409087: RECUPERACION DE LOS SERVICIOS DE SALUD DEL PUESTO DE SALUD (I-1) SAPCHA - DISTRITO DE ACOCHACA - PROVINCIA DE ASUNCION - DEPARTAMENTO DE ANCASH</t>
  </si>
  <si>
    <t>  98.2</t>
  </si>
  <si>
    <t>2386577: MEJORAMIENTO DE LOS SERVICIOS DE SALUD DEL HOSPITAL DE APOYO YUNGAY, DISTRITO Y PROVINCIA DE YUNGAY, DEPARTAMENTO ANCASH</t>
  </si>
  <si>
    <t>  90.0</t>
  </si>
  <si>
    <t>2386533: MEJORAMIENTO Y AMPLIACION DE LOS SERVICIOS DE SALUD DEL HOSPITAL DE APOYO DE POMABAMBA ANTONIO CALDAS DOMINGUEZ, BARRIO DE HUAJTACHACRA, DISTRITO Y PROVINCIA DE POMABAMBA, DEPARTAMENTO DE ANCASH</t>
  </si>
  <si>
    <t>2386498: MEJORAMIENTO DE LOS SERVICIOS DE SALUD DEL HOSPITAL DE APOYO RECUAY - DISTRITO RECUAY, PROVINCIA RECUAY, DEPARTAMENTO DE ANCASH</t>
  </si>
  <si>
    <t>2362485: MEJORAMIENTO Y AMPLIACION LOS SERVICIOS DE SALUD DEL HOSPITAL DE APOYO DE CARAZ SAN JUAN DE DIOS, BARRIO DE MANCHURIA, CENTRO POBLADO DE CARAZ - DISTRITO DE CARAZ - PROVINCIA DE HUAYLAS, DEPARTAMENTO DE ANCASH</t>
  </si>
  <si>
    <t>2286124: MEJORAMIENTO DE LOS SERVICIOS DE SALUD DEL ESTABLECIMIENTO DE SALUD HUARI, DISTRITO Y PROVINCIA DE HUARI DEPARTAMENTO DE ANCASH</t>
  </si>
  <si>
    <t>  99.9</t>
  </si>
  <si>
    <t>2285573: MEJORAMIENTO DE LOS SERVICIOS DE SALUD DEL ESTABLECIMIENTO DE SALUD PROGRESO, DEL DISTRITO DE CHIMBOTE, PROVINCIA DE SANTA, DEPARTAMENTO DE ANCASH</t>
  </si>
  <si>
    <t>2194935: MEJORAMIENTO DE LOS SERVICIOS DE SALUD DEL HOSPITAL DE HUARMEY, DISTRITO DE HUARMEY, PROVINCIA DE HUARMEY-REGION ANCASH</t>
  </si>
  <si>
    <t>  12.3</t>
  </si>
  <si>
    <t>2089754: EXPEDIENTES TECNICOS, ESTUDIOS DE PRE-INVERSION Y OTROS ESTUDIOS - PLAN INTEGRAL PARA LA RECONSTRUCCION CON CAMBIOS</t>
  </si>
  <si>
    <t>Devengado </t>
  </si>
  <si>
    <t>Avance % </t>
  </si>
  <si>
    <t> 38.1</t>
  </si>
  <si>
    <t>Departamento (Meta) 02: ANCASH</t>
  </si>
  <si>
    <t>Sector 11: SALUD</t>
  </si>
  <si>
    <t>Nivel de Gobierno E: GOBIERNO NACIONAL</t>
  </si>
  <si>
    <t>Función 20: SALUD</t>
  </si>
  <si>
    <t>TOTAL</t>
  </si>
  <si>
    <t> 0.0</t>
  </si>
  <si>
    <t>Sector 01: PRESIDENCIA CONSEJO MINISTROS</t>
  </si>
  <si>
    <t>Año de Ejecución: 2020</t>
  </si>
  <si>
    <t>Incluye: Sólo Proyectos</t>
  </si>
  <si>
    <t>Ejecución de proyectos a nivel de gobierno regional por proyectos</t>
  </si>
  <si>
    <t>Ejecución de presupuesto para proyectos de inversión pública</t>
  </si>
  <si>
    <t>2. Ejecución por Sectores (Función de Gasto)</t>
  </si>
  <si>
    <t>Funciones (Sectores)</t>
  </si>
  <si>
    <t>PIM 2021</t>
  </si>
  <si>
    <t>Ejecución 2021</t>
  </si>
  <si>
    <t>Gobiernos Locales</t>
  </si>
  <si>
    <t>Avance %</t>
  </si>
  <si>
    <t>Rubro</t>
  </si>
  <si>
    <t>22: EDUCACION</t>
  </si>
  <si>
    <t>15: TRANSPORTE</t>
  </si>
  <si>
    <t>20: SALUD</t>
  </si>
  <si>
    <t>05: ORDEN PUBLICO Y SEGURIDAD</t>
  </si>
  <si>
    <t>10: AGROPECUARIA</t>
  </si>
  <si>
    <t>18: SANEAMIENTO</t>
  </si>
  <si>
    <t>03: PLANEAMIENTO, GESTION Y RESERVA DE CONTINGENCIA</t>
  </si>
  <si>
    <t>12: ENERGIA</t>
  </si>
  <si>
    <t>11: PESCA</t>
  </si>
  <si>
    <t>16: COMUNICACIONES</t>
  </si>
  <si>
    <t>OTROS</t>
  </si>
  <si>
    <t>21: CULTURA Y DEPORTE</t>
  </si>
  <si>
    <t>19: VIVIENDA Y DESARROLLO URBANO</t>
  </si>
  <si>
    <t>17: AMBIENTE</t>
  </si>
  <si>
    <t>14: INDUSTRIA</t>
  </si>
  <si>
    <t>09: TURISMO</t>
  </si>
  <si>
    <t>06: JUSTICIA</t>
  </si>
  <si>
    <t>08: COMERCIO</t>
  </si>
  <si>
    <t>07: TRABAJO</t>
  </si>
  <si>
    <t>3. Fuente de Financiamiento</t>
  </si>
  <si>
    <t>1. Ejecución de proyectos de inversión pública</t>
  </si>
  <si>
    <t>2. Ejecución de proyectos de inversión pública por niveles de gobierno</t>
  </si>
  <si>
    <t>3. Ejecución por Sectores (Función de Gasto)</t>
  </si>
  <si>
    <t xml:space="preserve"> (Millones de S/. y porcentaje)</t>
  </si>
  <si>
    <t>Macro Región Sur</t>
  </si>
  <si>
    <t>Arequipa</t>
  </si>
  <si>
    <t>Cusco</t>
  </si>
  <si>
    <t>Madre de Dios</t>
  </si>
  <si>
    <t>Moquegua</t>
  </si>
  <si>
    <t>Puno</t>
  </si>
  <si>
    <t>Tacna</t>
  </si>
  <si>
    <t>04: DEFENSA Y SEGURIDAD NACIONAL</t>
  </si>
  <si>
    <t>02: RELACIONES EXTERIORES</t>
  </si>
  <si>
    <t>PIM 2022</t>
  </si>
  <si>
    <t>Ejecución 2022</t>
  </si>
  <si>
    <t>23: PROTECCION SOCIAL</t>
  </si>
  <si>
    <t>1: RECURSOS ORDINARIOS</t>
  </si>
  <si>
    <t>3: RECURSOS POR OPERACIONES OFICIALES DE CREDITO</t>
  </si>
  <si>
    <t>5: RECURSOS DETERMINADOS</t>
  </si>
  <si>
    <t>2: RECURSOS DIRECTAMENTE RECAUDADOS</t>
  </si>
  <si>
    <t>4: DONACIONES Y TRANSFERENCIAS</t>
  </si>
  <si>
    <t>Macro región Sur: Ejecución del presupuesto para proyectos de inversión pública, 2022</t>
  </si>
  <si>
    <t>2022 Nov</t>
  </si>
  <si>
    <t>2021 Dic</t>
  </si>
  <si>
    <t>Macro Región Sur: Ejecución de presupuesto para proyectos de inversión pública 2022</t>
  </si>
  <si>
    <t>Macro Región Sur: Ejecución del presupuesto para proyectos 
de inversión pública, 2022</t>
  </si>
  <si>
    <t>Ejecución del presupuesto para proyectos de inversión pública, por niveles de gobierno, 2022</t>
  </si>
  <si>
    <t>Arequipa: Ejecución de presupuesto para proyectos de inversión pública en sector salud - 2022</t>
  </si>
  <si>
    <t>Variación anual del avance 2022-2021 (pp)</t>
  </si>
  <si>
    <t>Cusco: Ejecución de presupuesto para proyectos de inversión pública en sector salud - 2022</t>
  </si>
  <si>
    <r>
      <t>Fuente:</t>
    </r>
    <r>
      <rPr>
        <sz val="8"/>
        <rFont val="Calibri"/>
        <family val="2"/>
        <scheme val="minor"/>
      </rPr>
      <t xml:space="preserve"> MEF - Consulta amigable a 10 noviembre del 2022</t>
    </r>
  </si>
  <si>
    <t>Madre de Dios: Ejecución de presupuesto para proyectos de inversión pública en sector salud - 2022</t>
  </si>
  <si>
    <t>Moquegua: Ejecución de presupuesto para proyectos de inversión pública en sector salud - 2022</t>
  </si>
  <si>
    <t>Puno: Ejecución de presupuesto para proyectos de inversión pública en sector salud - 2022</t>
  </si>
  <si>
    <t>Tacna: Ejecución de presupuesto para proyectos de inversión pública en sector salud - 2022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</si>
  <si>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MEF - Consulta amigable 10 noviembre de 2022.</t>
    </r>
  </si>
  <si>
    <t>Edición N° 484</t>
  </si>
  <si>
    <t>Jueves 10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</si>
</sst>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d&quot;, &quot;dd&quot; de &quot;mmmm&quot; de &quot;yyyy"/>
    <numFmt numFmtId="165" formatCode="#,##0.0"/>
    <numFmt numFmtId="166" formatCode="0.0%"/>
    <numFmt numFmtId="167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1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A9A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A6EA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10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3" fillId="0" borderId="0" xfId="2" applyFill="1"/>
    <xf numFmtId="0" fontId="4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6" fillId="0" borderId="0" xfId="2" applyFont="1" applyFill="1" applyAlignment="1">
      <alignment vertical="center"/>
    </xf>
    <xf numFmtId="0" fontId="8" fillId="0" borderId="0" xfId="2" applyFont="1" applyFill="1"/>
    <xf numFmtId="14" fontId="3" fillId="0" borderId="0" xfId="2" applyNumberFormat="1" applyFill="1"/>
    <xf numFmtId="164" fontId="11" fillId="0" borderId="0" xfId="2" applyNumberFormat="1" applyFont="1" applyFill="1" applyAlignment="1">
      <alignment vertical="center"/>
    </xf>
    <xf numFmtId="0" fontId="0" fillId="0" borderId="0" xfId="0" applyFill="1"/>
    <xf numFmtId="0" fontId="7" fillId="0" borderId="0" xfId="2" applyFont="1" applyFill="1" applyAlignment="1">
      <alignment vertical="center"/>
    </xf>
    <xf numFmtId="0" fontId="9" fillId="0" borderId="0" xfId="2" applyFont="1" applyFill="1" applyAlignment="1" applyProtection="1">
      <alignment vertical="center"/>
      <protection locked="0"/>
    </xf>
    <xf numFmtId="0" fontId="10" fillId="0" borderId="0" xfId="2" applyFont="1" applyFill="1" applyAlignment="1"/>
    <xf numFmtId="0" fontId="11" fillId="0" borderId="0" xfId="2" applyFont="1" applyFill="1" applyAlignme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0" fillId="0" borderId="0" xfId="0" applyAlignment="1">
      <alignment horizontal="left" indent="1"/>
    </xf>
    <xf numFmtId="0" fontId="15" fillId="0" borderId="0" xfId="2" applyFont="1"/>
    <xf numFmtId="0" fontId="16" fillId="0" borderId="0" xfId="2" applyFont="1"/>
    <xf numFmtId="0" fontId="17" fillId="2" borderId="0" xfId="0" applyFont="1" applyFill="1"/>
    <xf numFmtId="0" fontId="2" fillId="2" borderId="0" xfId="0" applyFont="1" applyFill="1"/>
    <xf numFmtId="0" fontId="17" fillId="2" borderId="0" xfId="0" applyFont="1" applyFill="1" applyAlignment="1">
      <alignment horizontal="left"/>
    </xf>
    <xf numFmtId="0" fontId="17" fillId="2" borderId="1" xfId="0" applyFont="1" applyFill="1" applyBorder="1"/>
    <xf numFmtId="0" fontId="17" fillId="2" borderId="2" xfId="0" applyFont="1" applyFill="1" applyBorder="1"/>
    <xf numFmtId="0" fontId="17" fillId="2" borderId="3" xfId="0" applyFont="1" applyFill="1" applyBorder="1"/>
    <xf numFmtId="0" fontId="17" fillId="2" borderId="4" xfId="0" applyFont="1" applyFill="1" applyBorder="1"/>
    <xf numFmtId="0" fontId="17" fillId="2" borderId="5" xfId="0" applyFont="1" applyFill="1" applyBorder="1"/>
    <xf numFmtId="0" fontId="19" fillId="2" borderId="0" xfId="0" applyFont="1" applyFill="1" applyAlignment="1">
      <alignment horizontal="left"/>
    </xf>
    <xf numFmtId="0" fontId="17" fillId="2" borderId="5" xfId="0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 vertical="top" wrapText="1"/>
    </xf>
    <xf numFmtId="0" fontId="22" fillId="2" borderId="2" xfId="0" applyFont="1" applyFill="1" applyBorder="1" applyAlignment="1">
      <alignment vertical="center"/>
    </xf>
    <xf numFmtId="166" fontId="17" fillId="2" borderId="0" xfId="1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left"/>
    </xf>
    <xf numFmtId="0" fontId="20" fillId="2" borderId="0" xfId="0" applyFont="1" applyFill="1" applyAlignment="1">
      <alignment horizontal="left" vertical="center"/>
    </xf>
    <xf numFmtId="167" fontId="20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167" fontId="17" fillId="2" borderId="0" xfId="0" applyNumberFormat="1" applyFont="1" applyFill="1"/>
    <xf numFmtId="0" fontId="24" fillId="2" borderId="14" xfId="0" applyFont="1" applyFill="1" applyBorder="1" applyAlignment="1">
      <alignment vertical="center"/>
    </xf>
    <xf numFmtId="0" fontId="17" fillId="2" borderId="10" xfId="0" applyFont="1" applyFill="1" applyBorder="1"/>
    <xf numFmtId="0" fontId="17" fillId="2" borderId="6" xfId="0" applyFont="1" applyFill="1" applyBorder="1"/>
    <xf numFmtId="0" fontId="17" fillId="2" borderId="11" xfId="0" applyFont="1" applyFill="1" applyBorder="1"/>
    <xf numFmtId="0" fontId="17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0" fillId="2" borderId="0" xfId="0" applyFont="1" applyFill="1"/>
    <xf numFmtId="167" fontId="27" fillId="2" borderId="0" xfId="0" applyNumberFormat="1" applyFont="1" applyFill="1" applyAlignment="1">
      <alignment horizontal="center"/>
    </xf>
    <xf numFmtId="0" fontId="18" fillId="2" borderId="0" xfId="0" applyFont="1" applyFill="1"/>
    <xf numFmtId="0" fontId="20" fillId="2" borderId="0" xfId="0" applyFont="1" applyFill="1" applyBorder="1" applyAlignment="1">
      <alignment vertical="center"/>
    </xf>
    <xf numFmtId="0" fontId="17" fillId="2" borderId="0" xfId="0" applyFont="1" applyFill="1" applyAlignment="1">
      <alignment horizontal="left" vertical="top" wrapText="1"/>
    </xf>
    <xf numFmtId="0" fontId="20" fillId="2" borderId="0" xfId="0" applyFont="1" applyFill="1" applyAlignment="1">
      <alignment horizontal="left"/>
    </xf>
    <xf numFmtId="0" fontId="19" fillId="2" borderId="0" xfId="0" applyFont="1" applyFill="1" applyAlignment="1">
      <alignment vertical="center"/>
    </xf>
    <xf numFmtId="0" fontId="17" fillId="2" borderId="20" xfId="0" applyFont="1" applyFill="1" applyBorder="1"/>
    <xf numFmtId="167" fontId="17" fillId="2" borderId="0" xfId="1" applyNumberFormat="1" applyFont="1" applyFill="1" applyBorder="1" applyAlignment="1">
      <alignment horizontal="right" vertical="center"/>
    </xf>
    <xf numFmtId="0" fontId="20" fillId="2" borderId="19" xfId="0" applyFont="1" applyFill="1" applyBorder="1" applyAlignment="1">
      <alignment vertical="center"/>
    </xf>
    <xf numFmtId="0" fontId="20" fillId="2" borderId="20" xfId="0" applyFont="1" applyFill="1" applyBorder="1"/>
    <xf numFmtId="0" fontId="18" fillId="2" borderId="19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31" fillId="9" borderId="0" xfId="0" applyFont="1" applyFill="1"/>
    <xf numFmtId="0" fontId="31" fillId="9" borderId="22" xfId="0" applyFont="1" applyFill="1" applyBorder="1" applyAlignment="1">
      <alignment horizontal="left" wrapText="1"/>
    </xf>
    <xf numFmtId="3" fontId="31" fillId="9" borderId="22" xfId="0" applyNumberFormat="1" applyFont="1" applyFill="1" applyBorder="1" applyAlignment="1">
      <alignment horizontal="right"/>
    </xf>
    <xf numFmtId="0" fontId="31" fillId="9" borderId="22" xfId="0" applyFont="1" applyFill="1" applyBorder="1" applyAlignment="1">
      <alignment horizontal="right"/>
    </xf>
    <xf numFmtId="0" fontId="31" fillId="9" borderId="23" xfId="0" applyFont="1" applyFill="1" applyBorder="1" applyAlignment="1">
      <alignment horizontal="left" wrapText="1"/>
    </xf>
    <xf numFmtId="0" fontId="31" fillId="9" borderId="23" xfId="0" applyFont="1" applyFill="1" applyBorder="1" applyAlignment="1">
      <alignment horizontal="right"/>
    </xf>
    <xf numFmtId="3" fontId="31" fillId="9" borderId="23" xfId="0" applyNumberFormat="1" applyFont="1" applyFill="1" applyBorder="1" applyAlignment="1">
      <alignment horizontal="right"/>
    </xf>
    <xf numFmtId="0" fontId="32" fillId="10" borderId="22" xfId="0" applyFont="1" applyFill="1" applyBorder="1" applyAlignment="1">
      <alignment horizontal="center" vertical="center"/>
    </xf>
    <xf numFmtId="0" fontId="31" fillId="9" borderId="22" xfId="0" applyFont="1" applyFill="1" applyBorder="1" applyAlignment="1">
      <alignment horizontal="right" wrapText="1"/>
    </xf>
    <xf numFmtId="3" fontId="31" fillId="9" borderId="22" xfId="0" applyNumberFormat="1" applyFont="1" applyFill="1" applyBorder="1" applyAlignment="1">
      <alignment horizontal="right" wrapText="1"/>
    </xf>
    <xf numFmtId="0" fontId="32" fillId="10" borderId="24" xfId="0" applyFont="1" applyFill="1" applyBorder="1" applyAlignment="1">
      <alignment vertical="center" wrapText="1"/>
    </xf>
    <xf numFmtId="0" fontId="32" fillId="10" borderId="24" xfId="0" applyFont="1" applyFill="1" applyBorder="1" applyAlignment="1">
      <alignment vertical="center"/>
    </xf>
    <xf numFmtId="3" fontId="31" fillId="9" borderId="0" xfId="0" applyNumberFormat="1" applyFont="1" applyFill="1" applyBorder="1" applyAlignment="1">
      <alignment horizontal="right"/>
    </xf>
    <xf numFmtId="0" fontId="31" fillId="9" borderId="0" xfId="0" applyFont="1" applyFill="1" applyBorder="1" applyAlignment="1">
      <alignment horizontal="right"/>
    </xf>
    <xf numFmtId="0" fontId="31" fillId="9" borderId="0" xfId="0" applyFont="1" applyFill="1" applyBorder="1" applyAlignment="1">
      <alignment horizontal="left" wrapText="1"/>
    </xf>
    <xf numFmtId="0" fontId="31" fillId="4" borderId="0" xfId="0" applyFont="1" applyFill="1" applyBorder="1" applyAlignment="1">
      <alignment horizontal="left" wrapText="1"/>
    </xf>
    <xf numFmtId="0" fontId="31" fillId="9" borderId="21" xfId="0" applyFont="1" applyFill="1" applyBorder="1" applyAlignment="1">
      <alignment horizontal="left" wrapText="1"/>
    </xf>
    <xf numFmtId="3" fontId="31" fillId="9" borderId="21" xfId="0" applyNumberFormat="1" applyFont="1" applyFill="1" applyBorder="1" applyAlignment="1">
      <alignment horizontal="right"/>
    </xf>
    <xf numFmtId="0" fontId="31" fillId="9" borderId="21" xfId="0" applyFont="1" applyFill="1" applyBorder="1" applyAlignment="1">
      <alignment horizontal="right"/>
    </xf>
    <xf numFmtId="0" fontId="32" fillId="10" borderId="21" xfId="0" applyFont="1" applyFill="1" applyBorder="1" applyAlignment="1">
      <alignment vertical="center" wrapText="1"/>
    </xf>
    <xf numFmtId="0" fontId="32" fillId="10" borderId="21" xfId="0" applyFont="1" applyFill="1" applyBorder="1" applyAlignment="1">
      <alignment vertical="center"/>
    </xf>
    <xf numFmtId="0" fontId="32" fillId="10" borderId="21" xfId="0" applyFont="1" applyFill="1" applyBorder="1" applyAlignment="1">
      <alignment horizontal="center" vertical="center"/>
    </xf>
    <xf numFmtId="3" fontId="31" fillId="9" borderId="21" xfId="0" applyNumberFormat="1" applyFont="1" applyFill="1" applyBorder="1" applyAlignment="1">
      <alignment horizontal="right" wrapText="1"/>
    </xf>
    <xf numFmtId="0" fontId="31" fillId="9" borderId="21" xfId="0" applyFont="1" applyFill="1" applyBorder="1" applyAlignment="1">
      <alignment horizontal="right" wrapText="1"/>
    </xf>
    <xf numFmtId="0" fontId="23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166" fontId="20" fillId="2" borderId="0" xfId="1" applyNumberFormat="1" applyFont="1" applyFill="1" applyBorder="1" applyAlignment="1">
      <alignment vertical="center"/>
    </xf>
    <xf numFmtId="166" fontId="18" fillId="2" borderId="0" xfId="1" applyNumberFormat="1" applyFont="1" applyFill="1" applyBorder="1" applyAlignment="1">
      <alignment vertical="center"/>
    </xf>
    <xf numFmtId="0" fontId="20" fillId="2" borderId="21" xfId="0" applyFont="1" applyFill="1" applyBorder="1" applyAlignment="1">
      <alignment horizontal="left" vertical="center"/>
    </xf>
    <xf numFmtId="167" fontId="20" fillId="2" borderId="21" xfId="0" applyNumberFormat="1" applyFont="1" applyFill="1" applyBorder="1" applyAlignment="1">
      <alignment horizontal="center" vertical="center"/>
    </xf>
    <xf numFmtId="3" fontId="22" fillId="2" borderId="21" xfId="0" applyNumberFormat="1" applyFont="1" applyFill="1" applyBorder="1" applyAlignment="1">
      <alignment horizontal="right"/>
    </xf>
    <xf numFmtId="3" fontId="20" fillId="2" borderId="21" xfId="0" applyNumberFormat="1" applyFont="1" applyFill="1" applyBorder="1" applyAlignment="1">
      <alignment horizontal="right" vertical="center"/>
    </xf>
    <xf numFmtId="0" fontId="20" fillId="2" borderId="21" xfId="0" applyFont="1" applyFill="1" applyBorder="1"/>
    <xf numFmtId="3" fontId="20" fillId="2" borderId="21" xfId="0" applyNumberFormat="1" applyFont="1" applyFill="1" applyBorder="1" applyAlignment="1">
      <alignment horizontal="right"/>
    </xf>
    <xf numFmtId="9" fontId="20" fillId="2" borderId="21" xfId="1" applyFont="1" applyFill="1" applyBorder="1" applyAlignment="1">
      <alignment horizontal="center"/>
    </xf>
    <xf numFmtId="0" fontId="20" fillId="2" borderId="21" xfId="0" applyFont="1" applyFill="1" applyBorder="1" applyAlignment="1">
      <alignment horizontal="right"/>
    </xf>
    <xf numFmtId="0" fontId="18" fillId="11" borderId="21" xfId="0" applyFont="1" applyFill="1" applyBorder="1" applyAlignment="1">
      <alignment horizontal="center"/>
    </xf>
    <xf numFmtId="0" fontId="23" fillId="11" borderId="21" xfId="0" applyFont="1" applyFill="1" applyBorder="1" applyAlignment="1">
      <alignment horizontal="center"/>
    </xf>
    <xf numFmtId="0" fontId="18" fillId="11" borderId="21" xfId="0" applyFont="1" applyFill="1" applyBorder="1" applyAlignment="1">
      <alignment horizontal="center" vertical="center"/>
    </xf>
    <xf numFmtId="9" fontId="20" fillId="0" borderId="7" xfId="1" applyNumberFormat="1" applyFont="1" applyFill="1" applyBorder="1" applyAlignment="1">
      <alignment horizontal="center" vertical="center"/>
    </xf>
    <xf numFmtId="0" fontId="22" fillId="11" borderId="21" xfId="0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/>
    </xf>
    <xf numFmtId="9" fontId="20" fillId="2" borderId="0" xfId="1" applyFont="1" applyFill="1" applyAlignment="1">
      <alignment horizontal="center" vertical="center"/>
    </xf>
    <xf numFmtId="0" fontId="22" fillId="0" borderId="0" xfId="0" applyFont="1" applyFill="1" applyAlignment="1">
      <alignment horizontal="left"/>
    </xf>
    <xf numFmtId="3" fontId="20" fillId="0" borderId="13" xfId="0" applyNumberFormat="1" applyFont="1" applyBorder="1" applyAlignment="1">
      <alignment horizontal="right" vertical="center" indent="2"/>
    </xf>
    <xf numFmtId="3" fontId="18" fillId="0" borderId="13" xfId="0" applyNumberFormat="1" applyFont="1" applyBorder="1" applyAlignment="1">
      <alignment horizontal="right" vertical="center" indent="2"/>
    </xf>
    <xf numFmtId="0" fontId="21" fillId="6" borderId="13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18" fillId="2" borderId="4" xfId="0" applyFont="1" applyFill="1" applyBorder="1"/>
    <xf numFmtId="0" fontId="17" fillId="2" borderId="0" xfId="0" applyFont="1" applyFill="1" applyBorder="1"/>
    <xf numFmtId="0" fontId="17" fillId="2" borderId="0" xfId="0" applyFont="1" applyFill="1" applyBorder="1" applyAlignment="1">
      <alignment vertical="center" wrapText="1"/>
    </xf>
    <xf numFmtId="0" fontId="17" fillId="2" borderId="25" xfId="0" applyFont="1" applyFill="1" applyBorder="1"/>
    <xf numFmtId="0" fontId="17" fillId="2" borderId="26" xfId="0" applyFont="1" applyFill="1" applyBorder="1"/>
    <xf numFmtId="0" fontId="17" fillId="2" borderId="27" xfId="0" applyFont="1" applyFill="1" applyBorder="1"/>
    <xf numFmtId="0" fontId="17" fillId="2" borderId="28" xfId="0" applyFont="1" applyFill="1" applyBorder="1"/>
    <xf numFmtId="0" fontId="17" fillId="2" borderId="29" xfId="0" applyFont="1" applyFill="1" applyBorder="1"/>
    <xf numFmtId="0" fontId="19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center" vertical="top" wrapText="1"/>
    </xf>
    <xf numFmtId="0" fontId="29" fillId="2" borderId="0" xfId="0" applyFont="1" applyFill="1" applyBorder="1"/>
    <xf numFmtId="0" fontId="20" fillId="2" borderId="29" xfId="0" applyFont="1" applyFill="1" applyBorder="1"/>
    <xf numFmtId="165" fontId="27" fillId="2" borderId="29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vertical="center"/>
    </xf>
    <xf numFmtId="0" fontId="20" fillId="2" borderId="0" xfId="0" applyFont="1" applyFill="1" applyBorder="1"/>
    <xf numFmtId="0" fontId="18" fillId="2" borderId="0" xfId="0" applyFont="1" applyFill="1" applyBorder="1"/>
    <xf numFmtId="0" fontId="24" fillId="0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167" fontId="20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9" fontId="20" fillId="2" borderId="0" xfId="1" applyFont="1" applyFill="1" applyBorder="1" applyAlignment="1">
      <alignment horizontal="center" vertical="center"/>
    </xf>
    <xf numFmtId="0" fontId="17" fillId="2" borderId="30" xfId="0" applyFont="1" applyFill="1" applyBorder="1"/>
    <xf numFmtId="0" fontId="17" fillId="2" borderId="31" xfId="0" applyFont="1" applyFill="1" applyBorder="1"/>
    <xf numFmtId="0" fontId="17" fillId="2" borderId="32" xfId="0" applyFont="1" applyFill="1" applyBorder="1"/>
    <xf numFmtId="0" fontId="18" fillId="2" borderId="0" xfId="0" applyFont="1" applyFill="1" applyBorder="1" applyAlignment="1"/>
    <xf numFmtId="3" fontId="20" fillId="0" borderId="7" xfId="0" applyNumberFormat="1" applyFont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0" fontId="26" fillId="2" borderId="0" xfId="0" applyFont="1" applyFill="1" applyBorder="1" applyAlignment="1">
      <alignment vertical="center" wrapText="1"/>
    </xf>
    <xf numFmtId="0" fontId="19" fillId="2" borderId="29" xfId="0" applyFont="1" applyFill="1" applyBorder="1" applyAlignment="1">
      <alignment horizontal="left"/>
    </xf>
    <xf numFmtId="0" fontId="17" fillId="2" borderId="29" xfId="0" applyFont="1" applyFill="1" applyBorder="1" applyAlignment="1">
      <alignment horizontal="left" vertical="top" wrapText="1"/>
    </xf>
    <xf numFmtId="0" fontId="2" fillId="2" borderId="29" xfId="0" applyFont="1" applyFill="1" applyBorder="1"/>
    <xf numFmtId="167" fontId="27" fillId="2" borderId="29" xfId="0" applyNumberFormat="1" applyFont="1" applyFill="1" applyBorder="1" applyAlignment="1">
      <alignment horizontal="center"/>
    </xf>
    <xf numFmtId="0" fontId="18" fillId="11" borderId="21" xfId="0" applyFont="1" applyFill="1" applyBorder="1" applyAlignment="1">
      <alignment horizontal="left"/>
    </xf>
    <xf numFmtId="0" fontId="18" fillId="12" borderId="21" xfId="0" applyFont="1" applyFill="1" applyBorder="1" applyAlignment="1">
      <alignment horizontal="right"/>
    </xf>
    <xf numFmtId="3" fontId="18" fillId="12" borderId="21" xfId="0" applyNumberFormat="1" applyFont="1" applyFill="1" applyBorder="1" applyAlignment="1">
      <alignment horizontal="right"/>
    </xf>
    <xf numFmtId="9" fontId="18" fillId="12" borderId="21" xfId="1" applyFont="1" applyFill="1" applyBorder="1" applyAlignment="1">
      <alignment horizontal="center"/>
    </xf>
    <xf numFmtId="0" fontId="21" fillId="6" borderId="21" xfId="0" applyFont="1" applyFill="1" applyBorder="1" applyAlignment="1">
      <alignment horizontal="center" vertical="center"/>
    </xf>
    <xf numFmtId="3" fontId="20" fillId="0" borderId="21" xfId="0" applyNumberFormat="1" applyFont="1" applyBorder="1" applyAlignment="1">
      <alignment vertical="center"/>
    </xf>
    <xf numFmtId="9" fontId="20" fillId="0" borderId="21" xfId="1" applyNumberFormat="1" applyFont="1" applyFill="1" applyBorder="1" applyAlignment="1">
      <alignment horizontal="center" vertical="center"/>
    </xf>
    <xf numFmtId="3" fontId="18" fillId="0" borderId="21" xfId="0" applyNumberFormat="1" applyFont="1" applyBorder="1" applyAlignment="1">
      <alignment vertical="center"/>
    </xf>
    <xf numFmtId="166" fontId="20" fillId="0" borderId="13" xfId="1" applyNumberFormat="1" applyFont="1" applyBorder="1" applyAlignment="1">
      <alignment horizontal="right" vertical="center" indent="2"/>
    </xf>
    <xf numFmtId="166" fontId="20" fillId="0" borderId="13" xfId="1" applyNumberFormat="1" applyFont="1" applyFill="1" applyBorder="1" applyAlignment="1">
      <alignment horizontal="right" vertical="center" indent="2"/>
    </xf>
    <xf numFmtId="166" fontId="18" fillId="0" borderId="13" xfId="1" applyNumberFormat="1" applyFont="1" applyFill="1" applyBorder="1" applyAlignment="1">
      <alignment horizontal="right" vertical="center" indent="2"/>
    </xf>
    <xf numFmtId="9" fontId="17" fillId="2" borderId="0" xfId="1" applyFont="1" applyFill="1" applyBorder="1"/>
    <xf numFmtId="1" fontId="27" fillId="2" borderId="0" xfId="0" applyNumberFormat="1" applyFont="1" applyFill="1" applyBorder="1"/>
    <xf numFmtId="0" fontId="18" fillId="2" borderId="0" xfId="0" applyFont="1" applyFill="1" applyBorder="1" applyAlignment="1">
      <alignment horizontal="center"/>
    </xf>
    <xf numFmtId="167" fontId="18" fillId="2" borderId="0" xfId="0" applyNumberFormat="1" applyFont="1" applyFill="1" applyBorder="1" applyAlignment="1">
      <alignment horizontal="center"/>
    </xf>
    <xf numFmtId="166" fontId="20" fillId="8" borderId="0" xfId="1" applyNumberFormat="1" applyFont="1" applyFill="1" applyBorder="1"/>
    <xf numFmtId="167" fontId="20" fillId="2" borderId="0" xfId="0" applyNumberFormat="1" applyFont="1" applyFill="1" applyBorder="1"/>
    <xf numFmtId="3" fontId="20" fillId="2" borderId="0" xfId="0" applyNumberFormat="1" applyFont="1" applyFill="1" applyBorder="1"/>
    <xf numFmtId="3" fontId="20" fillId="8" borderId="0" xfId="0" applyNumberFormat="1" applyFont="1" applyFill="1" applyBorder="1"/>
    <xf numFmtId="166" fontId="20" fillId="2" borderId="0" xfId="1" applyNumberFormat="1" applyFont="1" applyFill="1" applyBorder="1"/>
    <xf numFmtId="0" fontId="11" fillId="0" borderId="0" xfId="2" applyFont="1" applyFill="1" applyAlignment="1">
      <alignment horizontal="center"/>
    </xf>
    <xf numFmtId="0" fontId="4" fillId="0" borderId="0" xfId="2" applyFont="1" applyFill="1" applyAlignment="1" applyProtection="1">
      <alignment horizontal="center" vertical="center"/>
      <protection locked="0"/>
    </xf>
    <xf numFmtId="0" fontId="7" fillId="0" borderId="0" xfId="2" applyFont="1" applyFill="1" applyAlignment="1">
      <alignment horizontal="center" vertical="center"/>
    </xf>
    <xf numFmtId="0" fontId="9" fillId="0" borderId="0" xfId="2" applyFont="1" applyFill="1" applyAlignment="1" applyProtection="1">
      <alignment horizontal="center" vertical="center"/>
      <protection locked="0"/>
    </xf>
    <xf numFmtId="0" fontId="10" fillId="0" borderId="0" xfId="2" applyFont="1" applyFill="1" applyAlignment="1">
      <alignment horizontal="center"/>
    </xf>
    <xf numFmtId="0" fontId="26" fillId="2" borderId="0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/>
    </xf>
    <xf numFmtId="0" fontId="20" fillId="2" borderId="6" xfId="0" applyFont="1" applyFill="1" applyBorder="1" applyAlignment="1">
      <alignment horizontal="center" vertical="top" wrapText="1"/>
    </xf>
    <xf numFmtId="0" fontId="21" fillId="6" borderId="7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21" fillId="6" borderId="19" xfId="0" applyFont="1" applyFill="1" applyBorder="1" applyAlignment="1">
      <alignment horizontal="center" vertical="center"/>
    </xf>
    <xf numFmtId="0" fontId="21" fillId="6" borderId="33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top" wrapText="1"/>
    </xf>
    <xf numFmtId="0" fontId="27" fillId="2" borderId="12" xfId="0" applyFont="1" applyFill="1" applyBorder="1" applyAlignment="1">
      <alignment horizontal="center" vertical="top" wrapText="1"/>
    </xf>
    <xf numFmtId="0" fontId="28" fillId="2" borderId="0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left" vertical="center"/>
    </xf>
    <xf numFmtId="0" fontId="20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20" fillId="2" borderId="21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center"/>
    </xf>
    <xf numFmtId="0" fontId="21" fillId="6" borderId="21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top"/>
    </xf>
    <xf numFmtId="0" fontId="20" fillId="2" borderId="0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31" fillId="9" borderId="0" xfId="0" applyFont="1" applyFill="1" applyAlignment="1">
      <alignment horizontal="center"/>
    </xf>
    <xf numFmtId="0" fontId="30" fillId="9" borderId="0" xfId="0" applyFont="1" applyFill="1" applyAlignment="1">
      <alignment wrapText="1"/>
    </xf>
  </cellXfs>
  <cellStyles count="3">
    <cellStyle name="Normal" xfId="0" builtinId="0"/>
    <cellStyle name="Normal 6" xfId="2"/>
    <cellStyle name="Porcentaje" xfId="1" builtinId="5"/>
  </cellStyles>
  <dxfs count="0"/>
  <tableStyles count="0" defaultTableStyle="TableStyleMedium2" defaultPivotStyle="PivotStyleLight16"/>
  <colors>
    <mruColors>
      <color rgb="FFF24C4C"/>
      <color rgb="FFEE9292"/>
      <color rgb="FFFEA4A4"/>
      <color rgb="FFFDA9A9"/>
      <color rgb="FFFEDEDE"/>
      <color rgb="FFFD7B7B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15983546371476E-2"/>
          <c:y val="4.0730151388018332E-2"/>
          <c:w val="0.91276006846875846"/>
          <c:h val="0.736919840595600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'Macro Región Sur'!$T$9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Sur'!$R$10:$R$15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'Macro Región Sur'!$T$10:$T$15</c:f>
              <c:numCache>
                <c:formatCode>#,##0</c:formatCode>
                <c:ptCount val="6"/>
                <c:pt idx="0">
                  <c:v>1693.2875820000002</c:v>
                </c:pt>
                <c:pt idx="1">
                  <c:v>3441.6132950000001</c:v>
                </c:pt>
                <c:pt idx="2">
                  <c:v>444.44315399999999</c:v>
                </c:pt>
                <c:pt idx="3">
                  <c:v>577.85556700000006</c:v>
                </c:pt>
                <c:pt idx="4">
                  <c:v>1621.2118149999999</c:v>
                </c:pt>
                <c:pt idx="5">
                  <c:v>711.40447100000006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82-44D2-A8C9-12A8F0E3A7F2}"/>
            </c:ext>
          </c:extLst>
        </c:ser>
        <c:ser>
          <c:idx val="1"/>
          <c:order val="1"/>
          <c:tx>
            <c:strRef>
              <c:f>'Macro Región Sur'!$U$9</c:f>
              <c:strCache>
                <c:ptCount val="1"/>
                <c:pt idx="0">
                  <c:v>No Ejecutado</c:v>
                </c:pt>
              </c:strCache>
            </c:strRef>
          </c:tx>
          <c:spPr>
            <a:solidFill>
              <a:srgbClr val="FDA9A9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1290292945672059E-17"/>
                  <c:y val="-0.141190334576623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DAE-453E-AF32-D0327B2E4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580585891344117E-17"/>
                  <c:y val="-0.15530936803428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DAE-453E-AF32-D0327B2E4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4.235710037298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DAE-453E-AF32-D0327B2E4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6452084857351011E-3"/>
                  <c:y val="-5.1769789344761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DAE-453E-AF32-D0327B2E4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0.103539578689523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DAE-453E-AF32-D0327B2E4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322604242867423E-3"/>
                  <c:y val="-5.1769789344761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DAE-453E-AF32-D0327B2E4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Sur'!$R$10:$R$15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'Macro Región Sur'!$U$10:$U$15</c:f>
              <c:numCache>
                <c:formatCode>#,##0</c:formatCode>
                <c:ptCount val="6"/>
                <c:pt idx="0">
                  <c:v>2059.9745750000002</c:v>
                </c:pt>
                <c:pt idx="1">
                  <c:v>2638.1872620000004</c:v>
                </c:pt>
                <c:pt idx="2">
                  <c:v>170.72954699999997</c:v>
                </c:pt>
                <c:pt idx="3">
                  <c:v>600.04422099999988</c:v>
                </c:pt>
                <c:pt idx="4">
                  <c:v>1124.4189649999996</c:v>
                </c:pt>
                <c:pt idx="5">
                  <c:v>615.84770499999991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82-44D2-A8C9-12A8F0E3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9736128"/>
        <c:axId val="409739656"/>
      </c:barChart>
      <c:lineChart>
        <c:grouping val="stacked"/>
        <c:varyColors val="0"/>
        <c:ser>
          <c:idx val="2"/>
          <c:order val="2"/>
          <c:tx>
            <c:strRef>
              <c:f>'Macro Región Sur'!$V$9</c:f>
              <c:strCache>
                <c:ptCount val="1"/>
                <c:pt idx="0">
                  <c:v>Avance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2317849305047568E-2"/>
                  <c:y val="2.6802817136282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DAE-453E-AF32-D0327B2E4BD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rgbClr val="0070C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'Macro Región Sur'!$R$10:$R$15</c:f>
              <c:strCache>
                <c:ptCount val="6"/>
                <c:pt idx="0">
                  <c:v>Arequipa</c:v>
                </c:pt>
                <c:pt idx="1">
                  <c:v>Cusco</c:v>
                </c:pt>
                <c:pt idx="2">
                  <c:v>Madre de Dios</c:v>
                </c:pt>
                <c:pt idx="3">
                  <c:v>Moquegua</c:v>
                </c:pt>
                <c:pt idx="4">
                  <c:v>Puno</c:v>
                </c:pt>
                <c:pt idx="5">
                  <c:v>Tacna</c:v>
                </c:pt>
              </c:strCache>
            </c:strRef>
          </c:cat>
          <c:val>
            <c:numRef>
              <c:f>'Macro Región Sur'!$V$10:$V$15</c:f>
              <c:numCache>
                <c:formatCode>0.0%</c:formatCode>
                <c:ptCount val="6"/>
                <c:pt idx="0">
                  <c:v>0.45115089518645635</c:v>
                </c:pt>
                <c:pt idx="1">
                  <c:v>0.56607338723265954</c:v>
                </c:pt>
                <c:pt idx="2">
                  <c:v>0.72246891527782542</c:v>
                </c:pt>
                <c:pt idx="3">
                  <c:v>0.49058126411684189</c:v>
                </c:pt>
                <c:pt idx="4">
                  <c:v>0.59046971166312467</c:v>
                </c:pt>
                <c:pt idx="5">
                  <c:v>0.53599796923595333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82-44D2-A8C9-12A8F0E3A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36520"/>
        <c:axId val="409739264"/>
      </c:lineChart>
      <c:catAx>
        <c:axId val="40973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409739656"/>
        <c:crosses val="autoZero"/>
        <c:auto val="1"/>
        <c:lblAlgn val="ctr"/>
        <c:lblOffset val="100"/>
        <c:noMultiLvlLbl val="0"/>
      </c:catAx>
      <c:valAx>
        <c:axId val="40973965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409736128"/>
        <c:crosses val="autoZero"/>
        <c:crossBetween val="between"/>
      </c:valAx>
      <c:valAx>
        <c:axId val="40973926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bg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  <c:crossAx val="409736520"/>
        <c:crosses val="max"/>
        <c:crossBetween val="between"/>
      </c:valAx>
      <c:catAx>
        <c:axId val="409736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9739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PE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xmlns="" id="{80E1216F-A851-4FF3-BE90-0CA5AF8B5B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040" y="49530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xmlns="" id="{336F77F0-760F-4743-B797-B958B9EB6D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701040" y="495300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504825</xdr:colOff>
      <xdr:row>8</xdr:row>
      <xdr:rowOff>71709</xdr:rowOff>
    </xdr:from>
    <xdr:to>
      <xdr:col>10</xdr:col>
      <xdr:colOff>75225</xdr:colOff>
      <xdr:row>8</xdr:row>
      <xdr:rowOff>251709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xmlns="" id="{63849EFD-8193-4F90-8D5B-B11E26C59117}"/>
            </a:ext>
          </a:extLst>
        </xdr:cNvPr>
        <xdr:cNvGrpSpPr/>
      </xdr:nvGrpSpPr>
      <xdr:grpSpPr>
        <a:xfrm>
          <a:off x="5797412" y="1744796"/>
          <a:ext cx="158465" cy="180000"/>
          <a:chOff x="5800725" y="875070"/>
          <a:chExt cx="219075" cy="213952"/>
        </a:xfrm>
      </xdr:grpSpPr>
      <xdr:sp macro="" textlink="">
        <xdr:nvSpPr>
          <xdr:cNvPr id="4" name="3 Elipse">
            <a:extLst>
              <a:ext uri="{FF2B5EF4-FFF2-40B4-BE49-F238E27FC236}">
                <a16:creationId xmlns:a16="http://schemas.microsoft.com/office/drawing/2014/main" xmlns="" id="{49CF5F0D-57D1-4339-9E6A-B31A21E0850F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" name="4 Rectángulo">
            <a:extLst>
              <a:ext uri="{FF2B5EF4-FFF2-40B4-BE49-F238E27FC236}">
                <a16:creationId xmlns:a16="http://schemas.microsoft.com/office/drawing/2014/main" xmlns="" id="{BE286D2E-514D-4378-A1C7-EB9DF8756808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503983</xdr:colOff>
      <xdr:row>9</xdr:row>
      <xdr:rowOff>49923</xdr:rowOff>
    </xdr:from>
    <xdr:to>
      <xdr:col>10</xdr:col>
      <xdr:colOff>74383</xdr:colOff>
      <xdr:row>9</xdr:row>
      <xdr:rowOff>229923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xmlns="" id="{6FA0B174-E1F8-4908-BAC6-AA62BF8111F1}"/>
            </a:ext>
          </a:extLst>
        </xdr:cNvPr>
        <xdr:cNvGrpSpPr/>
      </xdr:nvGrpSpPr>
      <xdr:grpSpPr>
        <a:xfrm>
          <a:off x="5796570" y="1979771"/>
          <a:ext cx="158465" cy="180000"/>
          <a:chOff x="5804224" y="868252"/>
          <a:chExt cx="219075" cy="220770"/>
        </a:xfrm>
      </xdr:grpSpPr>
      <xdr:sp macro="" textlink="">
        <xdr:nvSpPr>
          <xdr:cNvPr id="7" name="6 Elipse">
            <a:extLst>
              <a:ext uri="{FF2B5EF4-FFF2-40B4-BE49-F238E27FC236}">
                <a16:creationId xmlns:a16="http://schemas.microsoft.com/office/drawing/2014/main" xmlns="" id="{2A8E1087-D470-42A5-906D-70B64FB061CA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" name="7 Rectángulo">
            <a:extLst>
              <a:ext uri="{FF2B5EF4-FFF2-40B4-BE49-F238E27FC236}">
                <a16:creationId xmlns:a16="http://schemas.microsoft.com/office/drawing/2014/main" xmlns="" id="{72CAAA4E-4E8F-48F3-BDC5-A15ECC27DF5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506508</xdr:colOff>
      <xdr:row>10</xdr:row>
      <xdr:rowOff>50836</xdr:rowOff>
    </xdr:from>
    <xdr:to>
      <xdr:col>10</xdr:col>
      <xdr:colOff>76908</xdr:colOff>
      <xdr:row>10</xdr:row>
      <xdr:rowOff>230836</xdr:rowOff>
    </xdr:to>
    <xdr:grpSp>
      <xdr:nvGrpSpPr>
        <xdr:cNvPr id="9" name="8 Grupo">
          <a:extLst>
            <a:ext uri="{FF2B5EF4-FFF2-40B4-BE49-F238E27FC236}">
              <a16:creationId xmlns:a16="http://schemas.microsoft.com/office/drawing/2014/main" xmlns="" id="{48CBF7B3-DA2C-460D-B299-8337D504552D}"/>
            </a:ext>
          </a:extLst>
        </xdr:cNvPr>
        <xdr:cNvGrpSpPr/>
      </xdr:nvGrpSpPr>
      <xdr:grpSpPr>
        <a:xfrm>
          <a:off x="5799095" y="2237445"/>
          <a:ext cx="158465" cy="180000"/>
          <a:chOff x="5793726" y="882947"/>
          <a:chExt cx="219075" cy="213359"/>
        </a:xfrm>
      </xdr:grpSpPr>
      <xdr:sp macro="" textlink="">
        <xdr:nvSpPr>
          <xdr:cNvPr id="10" name="9 Elipse">
            <a:extLst>
              <a:ext uri="{FF2B5EF4-FFF2-40B4-BE49-F238E27FC236}">
                <a16:creationId xmlns:a16="http://schemas.microsoft.com/office/drawing/2014/main" xmlns="" id="{A84A06E5-73D4-4AEE-BA09-36189BC5A1AE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xmlns="" id="{57536FE7-BCC3-4695-943B-9440C53ACADD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40947</xdr:rowOff>
    </xdr:from>
    <xdr:to>
      <xdr:col>10</xdr:col>
      <xdr:colOff>75225</xdr:colOff>
      <xdr:row>11</xdr:row>
      <xdr:rowOff>220947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xmlns="" id="{3CA6086E-69C7-4968-8588-35AC2192BECE}"/>
            </a:ext>
          </a:extLst>
        </xdr:cNvPr>
        <xdr:cNvGrpSpPr/>
      </xdr:nvGrpSpPr>
      <xdr:grpSpPr>
        <a:xfrm>
          <a:off x="5797412" y="2484317"/>
          <a:ext cx="158465" cy="180000"/>
          <a:chOff x="5793725" y="876167"/>
          <a:chExt cx="219075" cy="213359"/>
        </a:xfrm>
      </xdr:grpSpPr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xmlns="" id="{9D666EEA-2E6F-4250-B385-4F4366735D6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xmlns="" id="{9160091D-C098-4305-AD48-E0D29FA986AD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9</xdr:col>
      <xdr:colOff>490800</xdr:colOff>
      <xdr:row>12</xdr:row>
      <xdr:rowOff>42139</xdr:rowOff>
    </xdr:from>
    <xdr:to>
      <xdr:col>10</xdr:col>
      <xdr:colOff>61200</xdr:colOff>
      <xdr:row>12</xdr:row>
      <xdr:rowOff>222139</xdr:rowOff>
    </xdr:to>
    <xdr:grpSp>
      <xdr:nvGrpSpPr>
        <xdr:cNvPr id="15" name="14 Grupo">
          <a:extLst>
            <a:ext uri="{FF2B5EF4-FFF2-40B4-BE49-F238E27FC236}">
              <a16:creationId xmlns:a16="http://schemas.microsoft.com/office/drawing/2014/main" xmlns="" id="{1900420D-BEEE-464B-AEE6-59F0AC909B9D}"/>
            </a:ext>
          </a:extLst>
        </xdr:cNvPr>
        <xdr:cNvGrpSpPr/>
      </xdr:nvGrpSpPr>
      <xdr:grpSpPr>
        <a:xfrm>
          <a:off x="5783387" y="2742269"/>
          <a:ext cx="158465" cy="180000"/>
          <a:chOff x="5797226" y="876167"/>
          <a:chExt cx="219075" cy="213359"/>
        </a:xfrm>
      </xdr:grpSpPr>
      <xdr:sp macro="" textlink="">
        <xdr:nvSpPr>
          <xdr:cNvPr id="16" name="15 Elipse">
            <a:extLst>
              <a:ext uri="{FF2B5EF4-FFF2-40B4-BE49-F238E27FC236}">
                <a16:creationId xmlns:a16="http://schemas.microsoft.com/office/drawing/2014/main" xmlns="" id="{E9717231-6929-44DB-8B0B-E0ECE8E322F1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7" name="16 Rectángulo">
            <a:extLst>
              <a:ext uri="{FF2B5EF4-FFF2-40B4-BE49-F238E27FC236}">
                <a16:creationId xmlns:a16="http://schemas.microsoft.com/office/drawing/2014/main" xmlns="" id="{EB027778-FE16-4384-A28B-6D7E7E9A101A}"/>
              </a:ext>
            </a:extLst>
          </xdr:cNvPr>
          <xdr:cNvSpPr/>
        </xdr:nvSpPr>
        <xdr:spPr>
          <a:xfrm>
            <a:off x="5797226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  <xdr:twoCellAnchor>
    <xdr:from>
      <xdr:col>9</xdr:col>
      <xdr:colOff>498232</xdr:colOff>
      <xdr:row>13</xdr:row>
      <xdr:rowOff>30932</xdr:rowOff>
    </xdr:from>
    <xdr:to>
      <xdr:col>10</xdr:col>
      <xdr:colOff>68632</xdr:colOff>
      <xdr:row>13</xdr:row>
      <xdr:rowOff>210932</xdr:rowOff>
    </xdr:to>
    <xdr:grpSp>
      <xdr:nvGrpSpPr>
        <xdr:cNvPr id="18" name="17 Grupo">
          <a:extLst>
            <a:ext uri="{FF2B5EF4-FFF2-40B4-BE49-F238E27FC236}">
              <a16:creationId xmlns:a16="http://schemas.microsoft.com/office/drawing/2014/main" xmlns="" id="{7D4D881A-0EDD-4CB8-83A4-D0DADB50B749}"/>
            </a:ext>
          </a:extLst>
        </xdr:cNvPr>
        <xdr:cNvGrpSpPr/>
      </xdr:nvGrpSpPr>
      <xdr:grpSpPr>
        <a:xfrm>
          <a:off x="5790819" y="2987823"/>
          <a:ext cx="158465" cy="180000"/>
          <a:chOff x="5797225" y="875069"/>
          <a:chExt cx="219075" cy="213953"/>
        </a:xfrm>
      </xdr:grpSpPr>
      <xdr:sp macro="" textlink="">
        <xdr:nvSpPr>
          <xdr:cNvPr id="19" name="18 Elipse">
            <a:extLst>
              <a:ext uri="{FF2B5EF4-FFF2-40B4-BE49-F238E27FC236}">
                <a16:creationId xmlns:a16="http://schemas.microsoft.com/office/drawing/2014/main" xmlns="" id="{06D5E9E9-5CB9-4F30-ABD0-7EF5726505A7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20" name="19 Rectángulo">
            <a:extLst>
              <a:ext uri="{FF2B5EF4-FFF2-40B4-BE49-F238E27FC236}">
                <a16:creationId xmlns:a16="http://schemas.microsoft.com/office/drawing/2014/main" xmlns="" id="{CE601531-1C2B-49AA-9BDF-469A2C2F8EBE}"/>
              </a:ext>
            </a:extLst>
          </xdr:cNvPr>
          <xdr:cNvSpPr/>
        </xdr:nvSpPr>
        <xdr:spPr>
          <a:xfrm>
            <a:off x="5797225" y="875069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6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146685</xdr:colOff>
      <xdr:row>1</xdr:row>
      <xdr:rowOff>5715</xdr:rowOff>
    </xdr:from>
    <xdr:to>
      <xdr:col>19</xdr:col>
      <xdr:colOff>603885</xdr:colOff>
      <xdr:row>2</xdr:row>
      <xdr:rowOff>120015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9F1F98A5-8589-4E23-8D43-01982FAB0092}"/>
            </a:ext>
          </a:extLst>
        </xdr:cNvPr>
        <xdr:cNvSpPr/>
      </xdr:nvSpPr>
      <xdr:spPr>
        <a:xfrm>
          <a:off x="14990445" y="135255"/>
          <a:ext cx="457200" cy="32766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14</xdr:col>
      <xdr:colOff>56029</xdr:colOff>
      <xdr:row>5</xdr:row>
      <xdr:rowOff>33618</xdr:rowOff>
    </xdr:from>
    <xdr:to>
      <xdr:col>14</xdr:col>
      <xdr:colOff>728382</xdr:colOff>
      <xdr:row>7</xdr:row>
      <xdr:rowOff>0</xdr:rowOff>
    </xdr:to>
    <xdr:sp macro="" textlink="">
      <xdr:nvSpPr>
        <xdr:cNvPr id="3" name="3 Flecha derecha">
          <a:extLst>
            <a:ext uri="{FF2B5EF4-FFF2-40B4-BE49-F238E27FC236}">
              <a16:creationId xmlns:a16="http://schemas.microsoft.com/office/drawing/2014/main" xmlns="" id="{905BC4BF-8140-434E-9262-300B56421254}"/>
            </a:ext>
          </a:extLst>
        </xdr:cNvPr>
        <xdr:cNvSpPr/>
      </xdr:nvSpPr>
      <xdr:spPr>
        <a:xfrm>
          <a:off x="11044069" y="1062318"/>
          <a:ext cx="672353" cy="372035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100"/>
            <a:t>GRAF</a:t>
          </a:r>
        </a:p>
      </xdr:txBody>
    </xdr:sp>
    <xdr:clientData/>
  </xdr:twoCellAnchor>
  <xdr:twoCellAnchor editAs="absolute">
    <xdr:from>
      <xdr:col>0</xdr:col>
      <xdr:colOff>0</xdr:colOff>
      <xdr:row>0</xdr:row>
      <xdr:rowOff>110836</xdr:rowOff>
    </xdr:from>
    <xdr:to>
      <xdr:col>0</xdr:col>
      <xdr:colOff>683952</xdr:colOff>
      <xdr:row>4</xdr:row>
      <xdr:rowOff>7051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xmlns="" id="{8F13C27C-26CC-40FA-BECD-57596868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836"/>
          <a:ext cx="683952" cy="727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40423</xdr:colOff>
      <xdr:row>5</xdr:row>
      <xdr:rowOff>50763</xdr:rowOff>
    </xdr:from>
    <xdr:to>
      <xdr:col>22</xdr:col>
      <xdr:colOff>725407</xdr:colOff>
      <xdr:row>20</xdr:row>
      <xdr:rowOff>123279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7B7706D1-0A09-4EDB-8BBE-B663D853E6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AD00636E-9A1D-4813-9804-27CF5ADB4E89}"/>
            </a:ext>
          </a:extLst>
        </xdr:cNvPr>
        <xdr:cNvSpPr/>
      </xdr:nvSpPr>
      <xdr:spPr>
        <a:xfrm>
          <a:off x="133750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48654AE3-95B3-4E64-BCD5-C9142E2A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68E26832-AEAD-4512-BF5D-8441E7E1A5EC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BA995A31-9060-4AD7-8984-91F4D546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F118A1D0-100D-4024-950D-2132CF0C92E9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D201A888-81BF-4198-A7AD-10A4B91A3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E63134E3-2BFE-4B91-B27B-B59F95B57623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A98E3F10-47B5-4605-AE65-5C425653C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5E8E38B5-5AC8-4D3F-B667-CB28FCFC0C27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522E30C5-C907-44DC-A73B-C5D947DF2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CAD029B5-558F-4480-A042-F8440549C19E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9ECFCE39-AFE6-48AE-AD13-B5CC2F7F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assgobpe-my.sharepoint.com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an\SALUD\03.%20Carpeta%20de%20trabajo\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>
        <row r="16">
          <cell r="A16" t="str">
            <v>01: AMAZONAS</v>
          </cell>
          <cell r="B16">
            <v>43019971</v>
          </cell>
          <cell r="C16">
            <v>39248029</v>
          </cell>
          <cell r="D16">
            <v>38707480</v>
          </cell>
          <cell r="E16">
            <v>38600380</v>
          </cell>
          <cell r="F16">
            <v>36991560</v>
          </cell>
          <cell r="G16">
            <v>36962560</v>
          </cell>
          <cell r="H16">
            <v>22162627</v>
          </cell>
          <cell r="I16" t="str">
            <v>  94.2</v>
          </cell>
        </row>
        <row r="17">
          <cell r="A17" t="str">
            <v>02: ANCASH</v>
          </cell>
          <cell r="B17">
            <v>238573576</v>
          </cell>
          <cell r="C17">
            <v>170069057</v>
          </cell>
          <cell r="D17">
            <v>158389541</v>
          </cell>
          <cell r="E17">
            <v>78113546</v>
          </cell>
          <cell r="F17">
            <v>61155843</v>
          </cell>
          <cell r="G17">
            <v>49276009</v>
          </cell>
          <cell r="H17">
            <v>47507075</v>
          </cell>
          <cell r="I17" t="str">
            <v>  29.0</v>
          </cell>
        </row>
        <row r="18">
          <cell r="A18" t="str">
            <v>03: APURIMAC</v>
          </cell>
          <cell r="B18">
            <v>91215079</v>
          </cell>
          <cell r="C18">
            <v>75762248</v>
          </cell>
          <cell r="D18">
            <v>60902855</v>
          </cell>
          <cell r="E18">
            <v>59181716</v>
          </cell>
          <cell r="F18">
            <v>58108660</v>
          </cell>
          <cell r="G18">
            <v>56526467</v>
          </cell>
          <cell r="H18">
            <v>49250169</v>
          </cell>
          <cell r="I18" t="str">
            <v>  74.6</v>
          </cell>
        </row>
        <row r="19">
          <cell r="A19" t="str">
            <v>04: AREQUIPA</v>
          </cell>
          <cell r="B19">
            <v>75687108</v>
          </cell>
          <cell r="C19">
            <v>200550085</v>
          </cell>
          <cell r="D19">
            <v>179227891</v>
          </cell>
          <cell r="E19">
            <v>168231460</v>
          </cell>
          <cell r="F19">
            <v>137450471</v>
          </cell>
          <cell r="G19">
            <v>133855336</v>
          </cell>
          <cell r="H19">
            <v>113861563</v>
          </cell>
          <cell r="I19" t="str">
            <v>  66.7</v>
          </cell>
        </row>
        <row r="20">
          <cell r="A20" t="str">
            <v>05: AYACUCHO</v>
          </cell>
          <cell r="B20">
            <v>125983752</v>
          </cell>
          <cell r="C20">
            <v>209310287</v>
          </cell>
          <cell r="D20">
            <v>205965038</v>
          </cell>
          <cell r="E20">
            <v>203333611</v>
          </cell>
          <cell r="F20">
            <v>196324736</v>
          </cell>
          <cell r="G20">
            <v>113134161</v>
          </cell>
          <cell r="H20">
            <v>87608094</v>
          </cell>
          <cell r="I20" t="str">
            <v>  54.1</v>
          </cell>
        </row>
        <row r="21">
          <cell r="A21" t="str">
            <v>06: CAJAMARCA</v>
          </cell>
          <cell r="B21">
            <v>62763969</v>
          </cell>
          <cell r="C21">
            <v>157062380</v>
          </cell>
          <cell r="D21">
            <v>88012070</v>
          </cell>
          <cell r="E21">
            <v>51721628</v>
          </cell>
          <cell r="F21">
            <v>50829492</v>
          </cell>
          <cell r="G21">
            <v>26701150</v>
          </cell>
          <cell r="H21">
            <v>25069672</v>
          </cell>
          <cell r="I21" t="str">
            <v>  17.0</v>
          </cell>
        </row>
        <row r="22">
          <cell r="A22" t="str">
            <v>07: PROVINCIA CONSTITUCIONAL DEL CALLAO</v>
          </cell>
          <cell r="B22">
            <v>12161585</v>
          </cell>
          <cell r="C22">
            <v>64392032</v>
          </cell>
          <cell r="D22">
            <v>53221491</v>
          </cell>
          <cell r="E22">
            <v>48709945</v>
          </cell>
          <cell r="F22">
            <v>48709944</v>
          </cell>
          <cell r="G22">
            <v>48043444</v>
          </cell>
          <cell r="H22">
            <v>32219194</v>
          </cell>
          <cell r="I22" t="str">
            <v>  74.6</v>
          </cell>
        </row>
        <row r="23">
          <cell r="A23" t="str">
            <v>08: CUSCO</v>
          </cell>
          <cell r="B23">
            <v>178105941</v>
          </cell>
          <cell r="C23">
            <v>310539200</v>
          </cell>
          <cell r="D23">
            <v>182915243</v>
          </cell>
          <cell r="E23">
            <v>143371417</v>
          </cell>
          <cell r="F23">
            <v>142984197</v>
          </cell>
          <cell r="G23">
            <v>123933359</v>
          </cell>
          <cell r="H23">
            <v>109312555</v>
          </cell>
          <cell r="I23" t="str">
            <v>  39.9</v>
          </cell>
        </row>
        <row r="24">
          <cell r="A24" t="str">
            <v>09: HUANCAVELICA</v>
          </cell>
          <cell r="B24">
            <v>85077747</v>
          </cell>
          <cell r="C24">
            <v>88825589</v>
          </cell>
          <cell r="D24">
            <v>87029489</v>
          </cell>
          <cell r="E24">
            <v>86253717</v>
          </cell>
          <cell r="F24">
            <v>84976062</v>
          </cell>
          <cell r="G24">
            <v>83972993</v>
          </cell>
          <cell r="H24">
            <v>77683539</v>
          </cell>
          <cell r="I24" t="str">
            <v>  94.5</v>
          </cell>
        </row>
        <row r="25">
          <cell r="A25" t="str">
            <v>10: HUANUCO</v>
          </cell>
          <cell r="B25">
            <v>100474073</v>
          </cell>
          <cell r="C25">
            <v>103858822</v>
          </cell>
          <cell r="D25">
            <v>98099905</v>
          </cell>
          <cell r="E25">
            <v>96813628</v>
          </cell>
          <cell r="F25">
            <v>92015945</v>
          </cell>
          <cell r="G25">
            <v>87213785</v>
          </cell>
          <cell r="H25">
            <v>79615740</v>
          </cell>
          <cell r="I25" t="str">
            <v>  84.0</v>
          </cell>
        </row>
        <row r="26">
          <cell r="A26" t="str">
            <v>11: ICA</v>
          </cell>
          <cell r="B26">
            <v>7360696</v>
          </cell>
          <cell r="C26">
            <v>54839598</v>
          </cell>
          <cell r="D26">
            <v>45362365</v>
          </cell>
          <cell r="E26">
            <v>32864588</v>
          </cell>
          <cell r="F26">
            <v>32864588</v>
          </cell>
          <cell r="G26">
            <v>32644674</v>
          </cell>
          <cell r="H26">
            <v>25607184</v>
          </cell>
          <cell r="I26" t="str">
            <v>  59.5</v>
          </cell>
        </row>
        <row r="27">
          <cell r="A27" t="str">
            <v>12: JUNIN</v>
          </cell>
          <cell r="B27">
            <v>70833497</v>
          </cell>
          <cell r="C27">
            <v>109927960</v>
          </cell>
          <cell r="D27">
            <v>107862802</v>
          </cell>
          <cell r="E27">
            <v>97214298</v>
          </cell>
          <cell r="F27">
            <v>96879700</v>
          </cell>
          <cell r="G27">
            <v>62998846</v>
          </cell>
          <cell r="H27">
            <v>51703449</v>
          </cell>
          <cell r="I27" t="str">
            <v>  57.3</v>
          </cell>
        </row>
        <row r="28">
          <cell r="A28" t="str">
            <v>13: LA LIBERTAD</v>
          </cell>
          <cell r="B28">
            <v>33405860</v>
          </cell>
          <cell r="C28">
            <v>69101967</v>
          </cell>
          <cell r="D28">
            <v>55133843</v>
          </cell>
          <cell r="E28">
            <v>49641452</v>
          </cell>
          <cell r="F28">
            <v>48265370</v>
          </cell>
          <cell r="G28">
            <v>42114635</v>
          </cell>
          <cell r="H28">
            <v>37586504</v>
          </cell>
          <cell r="I28" t="str">
            <v>  60.9</v>
          </cell>
        </row>
        <row r="29">
          <cell r="A29" t="str">
            <v>14: LAMBAYEQUE</v>
          </cell>
          <cell r="B29">
            <v>8251440</v>
          </cell>
          <cell r="C29">
            <v>62995968</v>
          </cell>
          <cell r="D29">
            <v>50563563</v>
          </cell>
          <cell r="E29">
            <v>43032234</v>
          </cell>
          <cell r="F29">
            <v>41727980</v>
          </cell>
          <cell r="G29">
            <v>32751143</v>
          </cell>
          <cell r="H29">
            <v>17585387</v>
          </cell>
          <cell r="I29" t="str">
            <v>  52.0</v>
          </cell>
        </row>
        <row r="30">
          <cell r="A30" t="str">
            <v>15: LIMA</v>
          </cell>
          <cell r="B30">
            <v>149082961</v>
          </cell>
          <cell r="C30">
            <v>389003301</v>
          </cell>
          <cell r="D30">
            <v>325795543</v>
          </cell>
          <cell r="E30">
            <v>311941593</v>
          </cell>
          <cell r="F30">
            <v>310903574</v>
          </cell>
          <cell r="G30">
            <v>309307282</v>
          </cell>
          <cell r="H30">
            <v>258439774</v>
          </cell>
          <cell r="I30" t="str">
            <v>  79.5</v>
          </cell>
        </row>
        <row r="31">
          <cell r="A31" t="str">
            <v>16: LORETO</v>
          </cell>
          <cell r="B31">
            <v>8262657</v>
          </cell>
          <cell r="C31">
            <v>71449101</v>
          </cell>
          <cell r="D31">
            <v>70151817</v>
          </cell>
          <cell r="E31">
            <v>67608772</v>
          </cell>
          <cell r="F31">
            <v>38628892</v>
          </cell>
          <cell r="G31">
            <v>38531972</v>
          </cell>
          <cell r="H31">
            <v>36518189</v>
          </cell>
          <cell r="I31" t="str">
            <v>  53.9</v>
          </cell>
        </row>
        <row r="32">
          <cell r="A32" t="str">
            <v>17: MADRE DE DIOS</v>
          </cell>
          <cell r="B32">
            <v>30083824</v>
          </cell>
          <cell r="C32">
            <v>15020860</v>
          </cell>
          <cell r="D32">
            <v>14769237</v>
          </cell>
          <cell r="E32">
            <v>14768430</v>
          </cell>
          <cell r="F32">
            <v>14711120</v>
          </cell>
          <cell r="G32">
            <v>14397600</v>
          </cell>
          <cell r="H32">
            <v>7731102</v>
          </cell>
          <cell r="I32" t="str">
            <v>  95.9</v>
          </cell>
        </row>
        <row r="33">
          <cell r="A33" t="str">
            <v>18: MOQUEGUA</v>
          </cell>
          <cell r="B33">
            <v>14909809</v>
          </cell>
          <cell r="C33">
            <v>7056627</v>
          </cell>
          <cell r="D33">
            <v>7015044</v>
          </cell>
          <cell r="E33">
            <v>6757866</v>
          </cell>
          <cell r="F33">
            <v>6745274</v>
          </cell>
          <cell r="G33">
            <v>6708468</v>
          </cell>
          <cell r="H33">
            <v>6504560</v>
          </cell>
          <cell r="I33" t="str">
            <v>  95.1</v>
          </cell>
        </row>
        <row r="34">
          <cell r="A34" t="str">
            <v>19: PASCO</v>
          </cell>
          <cell r="B34">
            <v>11423384</v>
          </cell>
          <cell r="C34">
            <v>76659147</v>
          </cell>
          <cell r="D34">
            <v>74572224</v>
          </cell>
          <cell r="E34">
            <v>73921711</v>
          </cell>
          <cell r="F34">
            <v>73289462</v>
          </cell>
          <cell r="G34">
            <v>55055613</v>
          </cell>
          <cell r="H34">
            <v>52939636</v>
          </cell>
          <cell r="I34" t="str">
            <v>  71.8</v>
          </cell>
        </row>
        <row r="35">
          <cell r="A35" t="str">
            <v>20: PIURA</v>
          </cell>
          <cell r="B35">
            <v>36781295</v>
          </cell>
          <cell r="C35">
            <v>283543848</v>
          </cell>
          <cell r="D35">
            <v>264866665</v>
          </cell>
          <cell r="E35">
            <v>243163695</v>
          </cell>
          <cell r="F35">
            <v>179819581</v>
          </cell>
          <cell r="G35">
            <v>175612880</v>
          </cell>
          <cell r="H35">
            <v>170535885</v>
          </cell>
          <cell r="I35" t="str">
            <v>  61.9</v>
          </cell>
        </row>
        <row r="36">
          <cell r="A36" t="str">
            <v>21: PUNO</v>
          </cell>
          <cell r="B36">
            <v>107632388</v>
          </cell>
          <cell r="C36">
            <v>167242830</v>
          </cell>
          <cell r="D36">
            <v>164149536</v>
          </cell>
          <cell r="E36">
            <v>154809428</v>
          </cell>
          <cell r="F36">
            <v>151867466</v>
          </cell>
          <cell r="G36">
            <v>150619599</v>
          </cell>
          <cell r="H36">
            <v>127693740</v>
          </cell>
          <cell r="I36" t="str">
            <v>  90.1</v>
          </cell>
        </row>
        <row r="37">
          <cell r="A37" t="str">
            <v>22: SAN MARTIN</v>
          </cell>
          <cell r="B37">
            <v>54256905</v>
          </cell>
          <cell r="C37">
            <v>64866172</v>
          </cell>
          <cell r="D37">
            <v>58561969</v>
          </cell>
          <cell r="E37">
            <v>57781679</v>
          </cell>
          <cell r="F37">
            <v>56962046</v>
          </cell>
          <cell r="G37">
            <v>56860946</v>
          </cell>
          <cell r="H37">
            <v>55191455</v>
          </cell>
          <cell r="I37" t="str">
            <v>  87.7</v>
          </cell>
        </row>
        <row r="38">
          <cell r="A38" t="str">
            <v>23: TACNA</v>
          </cell>
          <cell r="B38">
            <v>43853522</v>
          </cell>
          <cell r="C38">
            <v>74075780</v>
          </cell>
          <cell r="D38">
            <v>72770423</v>
          </cell>
          <cell r="E38">
            <v>72502893</v>
          </cell>
          <cell r="F38">
            <v>72422399</v>
          </cell>
          <cell r="G38">
            <v>71995858</v>
          </cell>
          <cell r="H38">
            <v>69739181</v>
          </cell>
          <cell r="I38" t="str">
            <v>  97.2</v>
          </cell>
        </row>
        <row r="39">
          <cell r="A39" t="str">
            <v>24: TUMBES</v>
          </cell>
          <cell r="B39">
            <v>4003261</v>
          </cell>
          <cell r="C39">
            <v>33858366</v>
          </cell>
          <cell r="D39">
            <v>32939886</v>
          </cell>
          <cell r="E39">
            <v>26604577</v>
          </cell>
          <cell r="F39">
            <v>26568879</v>
          </cell>
          <cell r="G39">
            <v>17663020</v>
          </cell>
          <cell r="H39">
            <v>6303482</v>
          </cell>
          <cell r="I39" t="str">
            <v>  52.2</v>
          </cell>
        </row>
        <row r="40">
          <cell r="A40" t="str">
            <v>25: UCAYALI</v>
          </cell>
          <cell r="B40">
            <v>42719233</v>
          </cell>
          <cell r="C40">
            <v>78183051</v>
          </cell>
          <cell r="D40">
            <v>75848407</v>
          </cell>
          <cell r="E40">
            <v>75080905</v>
          </cell>
          <cell r="F40">
            <v>74277922</v>
          </cell>
          <cell r="G40">
            <v>72523374</v>
          </cell>
          <cell r="H40">
            <v>67246134</v>
          </cell>
          <cell r="I40" t="str">
            <v>  92.8</v>
          </cell>
        </row>
      </sheetData>
      <sheetData sheetId="1">
        <row r="16">
          <cell r="A16" t="str">
            <v>01: AMAZONAS</v>
          </cell>
          <cell r="C16">
            <v>1069180</v>
          </cell>
          <cell r="D16">
            <v>881482</v>
          </cell>
          <cell r="E16">
            <v>780916</v>
          </cell>
          <cell r="F16">
            <v>780914</v>
          </cell>
          <cell r="G16">
            <v>774209</v>
          </cell>
          <cell r="H16">
            <v>774209</v>
          </cell>
          <cell r="I16" t="str">
            <v>  72.4</v>
          </cell>
        </row>
        <row r="17">
          <cell r="A17" t="str">
            <v>02: ANCASH</v>
          </cell>
          <cell r="B17">
            <v>1132086</v>
          </cell>
          <cell r="C17">
            <v>9969851</v>
          </cell>
          <cell r="D17">
            <v>8514148</v>
          </cell>
          <cell r="E17">
            <v>4981422</v>
          </cell>
          <cell r="F17">
            <v>4978182</v>
          </cell>
          <cell r="G17">
            <v>4762269</v>
          </cell>
          <cell r="H17">
            <v>4660563</v>
          </cell>
          <cell r="I17" t="str">
            <v>  47.8</v>
          </cell>
        </row>
        <row r="18">
          <cell r="A18" t="str">
            <v>03: APURIMAC</v>
          </cell>
          <cell r="B18">
            <v>7587376</v>
          </cell>
          <cell r="C18">
            <v>19972748</v>
          </cell>
          <cell r="D18">
            <v>19432918</v>
          </cell>
          <cell r="E18">
            <v>19360792</v>
          </cell>
          <cell r="F18">
            <v>19116832</v>
          </cell>
          <cell r="G18">
            <v>17235587</v>
          </cell>
          <cell r="H18">
            <v>14650327</v>
          </cell>
          <cell r="I18" t="str">
            <v>  86.3</v>
          </cell>
        </row>
        <row r="19">
          <cell r="A19" t="str">
            <v>04: AREQUIPA</v>
          </cell>
          <cell r="B19">
            <v>6367479</v>
          </cell>
          <cell r="C19">
            <v>7170025</v>
          </cell>
          <cell r="D19">
            <v>6650231</v>
          </cell>
          <cell r="E19">
            <v>6462796</v>
          </cell>
          <cell r="F19">
            <v>6409300</v>
          </cell>
          <cell r="G19">
            <v>6253789</v>
          </cell>
          <cell r="H19">
            <v>6080419</v>
          </cell>
          <cell r="I19" t="str">
            <v>  87.2</v>
          </cell>
        </row>
        <row r="20">
          <cell r="A20" t="str">
            <v>05: AYACUCHO</v>
          </cell>
          <cell r="C20">
            <v>3126114</v>
          </cell>
          <cell r="D20">
            <v>1760430</v>
          </cell>
          <cell r="E20">
            <v>1710352</v>
          </cell>
          <cell r="F20">
            <v>1656348</v>
          </cell>
          <cell r="G20">
            <v>1656348</v>
          </cell>
          <cell r="H20">
            <v>1125947</v>
          </cell>
          <cell r="I20" t="str">
            <v>  53.0</v>
          </cell>
        </row>
        <row r="21">
          <cell r="A21" t="str">
            <v>06: CAJAMARCA</v>
          </cell>
          <cell r="B21">
            <v>383015</v>
          </cell>
          <cell r="C21">
            <v>16312897</v>
          </cell>
          <cell r="D21">
            <v>16145021</v>
          </cell>
          <cell r="E21">
            <v>15546342</v>
          </cell>
          <cell r="F21">
            <v>15351282</v>
          </cell>
          <cell r="G21">
            <v>14537994</v>
          </cell>
          <cell r="H21">
            <v>13403392</v>
          </cell>
          <cell r="I21" t="str">
            <v>  89.1</v>
          </cell>
        </row>
        <row r="22">
          <cell r="A22" t="str">
            <v>07: PROVINCIA CONSTITUCIONAL DEL CALLAO</v>
          </cell>
          <cell r="B22">
            <v>3021511</v>
          </cell>
          <cell r="C22">
            <v>3838174</v>
          </cell>
          <cell r="D22">
            <v>899882</v>
          </cell>
          <cell r="E22">
            <v>740477</v>
          </cell>
          <cell r="F22">
            <v>740476</v>
          </cell>
          <cell r="G22">
            <v>740476</v>
          </cell>
          <cell r="H22">
            <v>740476</v>
          </cell>
          <cell r="I22" t="str">
            <v>  19.3</v>
          </cell>
        </row>
        <row r="23">
          <cell r="A23" t="str">
            <v>08: CUSCO</v>
          </cell>
          <cell r="B23">
            <v>115553711</v>
          </cell>
          <cell r="C23">
            <v>14876632</v>
          </cell>
          <cell r="D23">
            <v>12972842</v>
          </cell>
          <cell r="E23">
            <v>12015674</v>
          </cell>
          <cell r="F23">
            <v>11874908</v>
          </cell>
          <cell r="G23">
            <v>11623392</v>
          </cell>
          <cell r="H23">
            <v>10192318</v>
          </cell>
          <cell r="I23" t="str">
            <v>  78.1</v>
          </cell>
        </row>
        <row r="24">
          <cell r="A24" t="str">
            <v>09: HUANCAVELICA</v>
          </cell>
          <cell r="C24">
            <v>6375298</v>
          </cell>
          <cell r="D24">
            <v>6232164</v>
          </cell>
          <cell r="E24">
            <v>6168842</v>
          </cell>
          <cell r="F24">
            <v>6161641</v>
          </cell>
          <cell r="G24">
            <v>5867249</v>
          </cell>
          <cell r="H24">
            <v>4988739</v>
          </cell>
          <cell r="I24" t="str">
            <v>  92.0</v>
          </cell>
        </row>
        <row r="25">
          <cell r="A25" t="str">
            <v>10: HUANUCO</v>
          </cell>
          <cell r="B25">
            <v>310000</v>
          </cell>
          <cell r="C25">
            <v>1212566</v>
          </cell>
          <cell r="D25">
            <v>959017</v>
          </cell>
          <cell r="E25">
            <v>911824</v>
          </cell>
          <cell r="F25">
            <v>815099</v>
          </cell>
          <cell r="G25">
            <v>756917</v>
          </cell>
          <cell r="H25">
            <v>699329</v>
          </cell>
          <cell r="I25" t="str">
            <v>  62.4</v>
          </cell>
        </row>
        <row r="26">
          <cell r="A26" t="str">
            <v>11: ICA</v>
          </cell>
          <cell r="B26">
            <v>22000</v>
          </cell>
          <cell r="C26">
            <v>912114</v>
          </cell>
          <cell r="D26">
            <v>890112</v>
          </cell>
          <cell r="E26">
            <v>614733</v>
          </cell>
          <cell r="F26">
            <v>614733</v>
          </cell>
          <cell r="G26">
            <v>591633</v>
          </cell>
          <cell r="H26">
            <v>374234</v>
          </cell>
          <cell r="I26" t="str">
            <v>  64.9</v>
          </cell>
        </row>
        <row r="27">
          <cell r="A27" t="str">
            <v>12: JUNIN</v>
          </cell>
          <cell r="B27">
            <v>620483</v>
          </cell>
          <cell r="C27">
            <v>4563173</v>
          </cell>
          <cell r="D27">
            <v>3805766</v>
          </cell>
          <cell r="E27">
            <v>3032235</v>
          </cell>
          <cell r="F27">
            <v>2992351</v>
          </cell>
          <cell r="G27">
            <v>2865836</v>
          </cell>
          <cell r="H27">
            <v>2669998</v>
          </cell>
          <cell r="I27" t="str">
            <v>  62.8</v>
          </cell>
        </row>
        <row r="28">
          <cell r="A28" t="str">
            <v>13: LA LIBERTAD</v>
          </cell>
          <cell r="B28">
            <v>323000</v>
          </cell>
          <cell r="C28">
            <v>6328028</v>
          </cell>
          <cell r="D28">
            <v>6042111</v>
          </cell>
          <cell r="E28">
            <v>5261234</v>
          </cell>
          <cell r="F28">
            <v>2535185</v>
          </cell>
          <cell r="G28">
            <v>2303037</v>
          </cell>
          <cell r="H28">
            <v>2039586</v>
          </cell>
          <cell r="I28" t="str">
            <v>  36.4</v>
          </cell>
        </row>
        <row r="29">
          <cell r="A29" t="str">
            <v>14: LAMBAYEQUE</v>
          </cell>
          <cell r="C29">
            <v>3324037</v>
          </cell>
          <cell r="D29">
            <v>3039701</v>
          </cell>
          <cell r="E29">
            <v>2170421</v>
          </cell>
          <cell r="F29">
            <v>2170421</v>
          </cell>
          <cell r="G29">
            <v>2170421</v>
          </cell>
          <cell r="H29">
            <v>914497</v>
          </cell>
          <cell r="I29" t="str">
            <v>  65.3</v>
          </cell>
        </row>
        <row r="30">
          <cell r="A30" t="str">
            <v>15: LIMA</v>
          </cell>
          <cell r="B30">
            <v>24585983</v>
          </cell>
          <cell r="C30">
            <v>12460151</v>
          </cell>
          <cell r="D30">
            <v>12069546</v>
          </cell>
          <cell r="E30">
            <v>10648692</v>
          </cell>
          <cell r="F30">
            <v>10498344</v>
          </cell>
          <cell r="G30">
            <v>8718493</v>
          </cell>
          <cell r="H30">
            <v>6962888</v>
          </cell>
          <cell r="I30" t="str">
            <v>  70.0</v>
          </cell>
        </row>
        <row r="31">
          <cell r="A31" t="str">
            <v>16: LORETO</v>
          </cell>
          <cell r="B31">
            <v>14687385</v>
          </cell>
          <cell r="C31">
            <v>72549424</v>
          </cell>
          <cell r="D31">
            <v>72304452</v>
          </cell>
          <cell r="E31">
            <v>59124199</v>
          </cell>
          <cell r="F31">
            <v>58538867</v>
          </cell>
          <cell r="G31">
            <v>47707894</v>
          </cell>
          <cell r="H31">
            <v>44080091</v>
          </cell>
          <cell r="I31" t="str">
            <v>  65.8</v>
          </cell>
        </row>
        <row r="32">
          <cell r="A32" t="str">
            <v>17: MADRE DE DIOS</v>
          </cell>
          <cell r="B32">
            <v>155360</v>
          </cell>
          <cell r="C32">
            <v>1639001</v>
          </cell>
          <cell r="D32">
            <v>1611000</v>
          </cell>
          <cell r="E32">
            <v>1607202</v>
          </cell>
          <cell r="F32">
            <v>1599702</v>
          </cell>
          <cell r="G32">
            <v>1314702</v>
          </cell>
          <cell r="H32">
            <v>475202</v>
          </cell>
          <cell r="I32" t="str">
            <v>  80.2</v>
          </cell>
        </row>
        <row r="33">
          <cell r="A33" t="str">
            <v>18: MOQUEGUA</v>
          </cell>
          <cell r="B33">
            <v>7857344</v>
          </cell>
          <cell r="C33">
            <v>8949013</v>
          </cell>
          <cell r="D33">
            <v>8913004</v>
          </cell>
          <cell r="E33">
            <v>8884106</v>
          </cell>
          <cell r="F33">
            <v>8852756</v>
          </cell>
          <cell r="G33">
            <v>8507142</v>
          </cell>
          <cell r="H33">
            <v>8324915</v>
          </cell>
          <cell r="I33" t="str">
            <v>  95.1</v>
          </cell>
        </row>
        <row r="34">
          <cell r="A34" t="str">
            <v>19: PASCO</v>
          </cell>
          <cell r="B34">
            <v>340000</v>
          </cell>
          <cell r="C34">
            <v>814992</v>
          </cell>
          <cell r="D34">
            <v>764706</v>
          </cell>
          <cell r="E34">
            <v>530512</v>
          </cell>
          <cell r="F34">
            <v>530512</v>
          </cell>
          <cell r="G34">
            <v>510129</v>
          </cell>
          <cell r="H34">
            <v>459636</v>
          </cell>
          <cell r="I34" t="str">
            <v>  62.6</v>
          </cell>
        </row>
        <row r="35">
          <cell r="A35" t="str">
            <v>20: PIURA</v>
          </cell>
          <cell r="B35">
            <v>2179246</v>
          </cell>
          <cell r="C35">
            <v>18902953</v>
          </cell>
          <cell r="D35">
            <v>18432942</v>
          </cell>
          <cell r="E35">
            <v>18173804</v>
          </cell>
          <cell r="F35">
            <v>18151866</v>
          </cell>
          <cell r="G35">
            <v>17715457</v>
          </cell>
          <cell r="H35">
            <v>17240247</v>
          </cell>
          <cell r="I35" t="str">
            <v>  93.7</v>
          </cell>
        </row>
        <row r="36">
          <cell r="A36" t="str">
            <v>21: PUNO</v>
          </cell>
          <cell r="B36">
            <v>7966525</v>
          </cell>
          <cell r="C36">
            <v>7136327</v>
          </cell>
          <cell r="D36">
            <v>5836568</v>
          </cell>
          <cell r="E36">
            <v>4766817</v>
          </cell>
          <cell r="F36">
            <v>3797271</v>
          </cell>
          <cell r="G36">
            <v>3722832</v>
          </cell>
          <cell r="H36">
            <v>1691963</v>
          </cell>
          <cell r="I36" t="str">
            <v>  52.2</v>
          </cell>
        </row>
        <row r="37">
          <cell r="A37" t="str">
            <v>22: SAN MARTIN</v>
          </cell>
          <cell r="C37">
            <v>297242</v>
          </cell>
          <cell r="D37">
            <v>296187</v>
          </cell>
          <cell r="E37">
            <v>278353</v>
          </cell>
          <cell r="F37">
            <v>278353</v>
          </cell>
          <cell r="G37">
            <v>278353</v>
          </cell>
          <cell r="H37">
            <v>272113</v>
          </cell>
          <cell r="I37" t="str">
            <v>  93.6</v>
          </cell>
        </row>
        <row r="38">
          <cell r="A38" t="str">
            <v>23: TACNA</v>
          </cell>
          <cell r="B38">
            <v>9407642</v>
          </cell>
          <cell r="C38">
            <v>7925318</v>
          </cell>
          <cell r="D38">
            <v>7775956</v>
          </cell>
          <cell r="E38">
            <v>7633386</v>
          </cell>
          <cell r="F38">
            <v>7619061</v>
          </cell>
          <cell r="G38">
            <v>7511425</v>
          </cell>
          <cell r="H38">
            <v>7155160</v>
          </cell>
          <cell r="I38" t="str">
            <v>  94.8</v>
          </cell>
        </row>
        <row r="39">
          <cell r="A39" t="str">
            <v>24: TUMBES</v>
          </cell>
          <cell r="B39">
            <v>182943</v>
          </cell>
          <cell r="C39">
            <v>4153868</v>
          </cell>
          <cell r="D39">
            <v>4138832</v>
          </cell>
          <cell r="E39">
            <v>4025966</v>
          </cell>
          <cell r="F39">
            <v>3929904</v>
          </cell>
          <cell r="G39">
            <v>3855305</v>
          </cell>
          <cell r="H39">
            <v>3846679</v>
          </cell>
          <cell r="I39" t="str">
            <v>  92.8</v>
          </cell>
        </row>
        <row r="40">
          <cell r="A40" t="str">
            <v>25: UCAYALI</v>
          </cell>
          <cell r="B40">
            <v>11761634</v>
          </cell>
          <cell r="C40">
            <v>18551327</v>
          </cell>
          <cell r="D40">
            <v>18551325</v>
          </cell>
          <cell r="E40">
            <v>14735417</v>
          </cell>
          <cell r="F40">
            <v>14242156</v>
          </cell>
          <cell r="G40">
            <v>13812104</v>
          </cell>
          <cell r="H40">
            <v>10310070</v>
          </cell>
          <cell r="I40" t="str">
            <v>  74.5</v>
          </cell>
        </row>
      </sheetData>
      <sheetData sheetId="2">
        <row r="16">
          <cell r="A16" t="str">
            <v>01: AMAZONAS</v>
          </cell>
          <cell r="C16">
            <v>524925</v>
          </cell>
          <cell r="D16">
            <v>300423</v>
          </cell>
          <cell r="E16">
            <v>300423</v>
          </cell>
          <cell r="F16">
            <v>300423</v>
          </cell>
          <cell r="G16">
            <v>300423</v>
          </cell>
          <cell r="H16">
            <v>300423</v>
          </cell>
          <cell r="I16" t="str">
            <v>  57.2</v>
          </cell>
        </row>
        <row r="17">
          <cell r="A17" t="str">
            <v>02: ANCASH</v>
          </cell>
          <cell r="C17">
            <v>30000</v>
          </cell>
          <cell r="D17">
            <v>30000</v>
          </cell>
          <cell r="E17">
            <v>30000</v>
          </cell>
          <cell r="F17">
            <v>30000</v>
          </cell>
          <cell r="G17">
            <v>30000</v>
          </cell>
          <cell r="H17">
            <v>30000</v>
          </cell>
          <cell r="I17" t="str">
            <v>  100.0</v>
          </cell>
        </row>
        <row r="18">
          <cell r="A18" t="str">
            <v>07: PROVINCIA CONSTITUCIONAL DEL CALLAO</v>
          </cell>
          <cell r="C18">
            <v>100000</v>
          </cell>
        </row>
        <row r="19">
          <cell r="A19" t="str">
            <v>08: CUSCO</v>
          </cell>
          <cell r="C19">
            <v>78400</v>
          </cell>
          <cell r="D19">
            <v>77438</v>
          </cell>
          <cell r="E19">
            <v>77438</v>
          </cell>
          <cell r="F19">
            <v>77438</v>
          </cell>
          <cell r="G19">
            <v>77438</v>
          </cell>
          <cell r="H19">
            <v>29554</v>
          </cell>
          <cell r="I19" t="str">
            <v>  98.8</v>
          </cell>
        </row>
        <row r="20">
          <cell r="A20" t="str">
            <v>09: HUANCAVELICA</v>
          </cell>
          <cell r="C20">
            <v>43300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  0.0</v>
          </cell>
        </row>
        <row r="21">
          <cell r="A21" t="str">
            <v>11: ICA</v>
          </cell>
          <cell r="C21">
            <v>100000</v>
          </cell>
          <cell r="D21">
            <v>100000</v>
          </cell>
          <cell r="E21">
            <v>100000</v>
          </cell>
          <cell r="F21">
            <v>100000</v>
          </cell>
          <cell r="G21">
            <v>100000</v>
          </cell>
          <cell r="H21">
            <v>100000</v>
          </cell>
          <cell r="I21" t="str">
            <v>  100.0</v>
          </cell>
        </row>
        <row r="22">
          <cell r="A22" t="str">
            <v>12: JUNIN</v>
          </cell>
          <cell r="C22">
            <v>361055</v>
          </cell>
          <cell r="D22">
            <v>122420</v>
          </cell>
          <cell r="E22">
            <v>122420</v>
          </cell>
          <cell r="F22">
            <v>122420</v>
          </cell>
          <cell r="G22">
            <v>122119</v>
          </cell>
          <cell r="H22">
            <v>121869</v>
          </cell>
          <cell r="I22" t="str">
            <v>  33.8</v>
          </cell>
        </row>
        <row r="23">
          <cell r="A23" t="str">
            <v>15: LIMA</v>
          </cell>
          <cell r="C23">
            <v>1800</v>
          </cell>
        </row>
        <row r="24">
          <cell r="A24" t="str">
            <v>17: MADRE DE DIOS</v>
          </cell>
          <cell r="C24">
            <v>165639</v>
          </cell>
          <cell r="D24">
            <v>165636</v>
          </cell>
          <cell r="E24">
            <v>165636</v>
          </cell>
          <cell r="F24">
            <v>165636</v>
          </cell>
          <cell r="G24">
            <v>165636</v>
          </cell>
          <cell r="H24">
            <v>165636</v>
          </cell>
          <cell r="I24" t="str">
            <v>  100.0</v>
          </cell>
        </row>
        <row r="25">
          <cell r="A25" t="str">
            <v>18: MOQUEGUA</v>
          </cell>
          <cell r="B25">
            <v>35000</v>
          </cell>
          <cell r="C25">
            <v>33529</v>
          </cell>
          <cell r="D25">
            <v>23957</v>
          </cell>
          <cell r="E25">
            <v>23957</v>
          </cell>
          <cell r="F25">
            <v>23957</v>
          </cell>
          <cell r="G25">
            <v>23957</v>
          </cell>
          <cell r="H25">
            <v>23957</v>
          </cell>
          <cell r="I25" t="str">
            <v>  71.5</v>
          </cell>
        </row>
        <row r="26">
          <cell r="A26" t="str">
            <v>20: PIURA</v>
          </cell>
          <cell r="C26">
            <v>629365</v>
          </cell>
          <cell r="D26">
            <v>629365</v>
          </cell>
          <cell r="E26">
            <v>625062</v>
          </cell>
          <cell r="F26">
            <v>625061</v>
          </cell>
          <cell r="G26">
            <v>625061</v>
          </cell>
          <cell r="H26">
            <v>624111</v>
          </cell>
          <cell r="I26" t="str">
            <v>  99.3</v>
          </cell>
        </row>
        <row r="27">
          <cell r="A27" t="str">
            <v>25: UCAYALI</v>
          </cell>
          <cell r="C27">
            <v>165475</v>
          </cell>
          <cell r="D27">
            <v>165475</v>
          </cell>
          <cell r="E27">
            <v>165475</v>
          </cell>
          <cell r="F27">
            <v>165475</v>
          </cell>
          <cell r="G27">
            <v>165475</v>
          </cell>
          <cell r="H27">
            <v>165475</v>
          </cell>
          <cell r="I27" t="str">
            <v>  100.0</v>
          </cell>
        </row>
      </sheetData>
      <sheetData sheetId="3">
        <row r="16">
          <cell r="A16" t="str">
            <v>01: AMAZONAS</v>
          </cell>
          <cell r="C16">
            <v>100584</v>
          </cell>
          <cell r="D16">
            <v>100579</v>
          </cell>
          <cell r="E16">
            <v>99640</v>
          </cell>
          <cell r="F16">
            <v>99640</v>
          </cell>
          <cell r="G16">
            <v>99640</v>
          </cell>
          <cell r="H16">
            <v>93640</v>
          </cell>
          <cell r="I16" t="str">
            <v>  99.1</v>
          </cell>
        </row>
        <row r="17">
          <cell r="A17" t="str">
            <v>02: ANCASH</v>
          </cell>
          <cell r="C17">
            <v>131967</v>
          </cell>
          <cell r="D17">
            <v>131967</v>
          </cell>
          <cell r="E17">
            <v>124897</v>
          </cell>
          <cell r="F17">
            <v>124897</v>
          </cell>
          <cell r="G17">
            <v>124897</v>
          </cell>
          <cell r="H17">
            <v>124897</v>
          </cell>
          <cell r="I17" t="str">
            <v>  94.6</v>
          </cell>
        </row>
        <row r="18">
          <cell r="A18" t="str">
            <v>05: AYACUCHO</v>
          </cell>
          <cell r="C18">
            <v>58369</v>
          </cell>
          <cell r="D18">
            <v>56721</v>
          </cell>
          <cell r="E18">
            <v>56721</v>
          </cell>
          <cell r="F18">
            <v>56721</v>
          </cell>
          <cell r="G18">
            <v>56721</v>
          </cell>
          <cell r="H18">
            <v>56721</v>
          </cell>
          <cell r="I18" t="str">
            <v>  97.2</v>
          </cell>
        </row>
        <row r="19">
          <cell r="A19" t="str">
            <v>15: LIMA</v>
          </cell>
          <cell r="B19">
            <v>47599705</v>
          </cell>
          <cell r="C19">
            <v>1007988</v>
          </cell>
          <cell r="D19">
            <v>1007210</v>
          </cell>
          <cell r="E19">
            <v>1004268</v>
          </cell>
          <cell r="F19">
            <v>1004268</v>
          </cell>
          <cell r="G19">
            <v>1004268</v>
          </cell>
          <cell r="H19">
            <v>184268</v>
          </cell>
          <cell r="I19" t="str">
            <v>  99.6</v>
          </cell>
        </row>
        <row r="20">
          <cell r="A20" t="str">
            <v>22: SAN MARTIN</v>
          </cell>
          <cell r="B20">
            <v>4055</v>
          </cell>
          <cell r="C20">
            <v>4055</v>
          </cell>
        </row>
      </sheetData>
      <sheetData sheetId="4">
        <row r="16">
          <cell r="A16" t="str">
            <v>02: ANCASH</v>
          </cell>
          <cell r="C16">
            <v>232121</v>
          </cell>
          <cell r="D16">
            <v>232121</v>
          </cell>
          <cell r="E16">
            <v>232121</v>
          </cell>
          <cell r="F16">
            <v>232121</v>
          </cell>
          <cell r="G16">
            <v>232121</v>
          </cell>
          <cell r="H16">
            <v>232121</v>
          </cell>
          <cell r="I16" t="str">
            <v>  100.0</v>
          </cell>
        </row>
        <row r="17">
          <cell r="A17" t="str">
            <v>03: APURIMAC</v>
          </cell>
          <cell r="C17">
            <v>5113</v>
          </cell>
        </row>
        <row r="18">
          <cell r="A18" t="str">
            <v>04: AREQUIPA</v>
          </cell>
          <cell r="C18">
            <v>58773</v>
          </cell>
          <cell r="D18">
            <v>56500</v>
          </cell>
          <cell r="E18">
            <v>55285</v>
          </cell>
          <cell r="F18">
            <v>55285</v>
          </cell>
          <cell r="G18">
            <v>51856</v>
          </cell>
          <cell r="H18">
            <v>51856</v>
          </cell>
          <cell r="I18" t="str">
            <v>  88.2</v>
          </cell>
        </row>
        <row r="19">
          <cell r="A19" t="str">
            <v>05: AYACUCHO</v>
          </cell>
          <cell r="C19">
            <v>132361</v>
          </cell>
          <cell r="D19">
            <v>132282</v>
          </cell>
          <cell r="E19">
            <v>122082</v>
          </cell>
          <cell r="F19">
            <v>122082</v>
          </cell>
          <cell r="G19">
            <v>122082</v>
          </cell>
          <cell r="H19">
            <v>108482</v>
          </cell>
          <cell r="I19" t="str">
            <v>  92.2</v>
          </cell>
        </row>
        <row r="20">
          <cell r="A20" t="str">
            <v>08: CUSCO</v>
          </cell>
          <cell r="C20">
            <v>675930</v>
          </cell>
          <cell r="D20">
            <v>673064</v>
          </cell>
          <cell r="E20">
            <v>673064</v>
          </cell>
          <cell r="F20">
            <v>673064</v>
          </cell>
          <cell r="G20">
            <v>672779</v>
          </cell>
          <cell r="H20">
            <v>656954</v>
          </cell>
          <cell r="I20" t="str">
            <v>  99.5</v>
          </cell>
        </row>
        <row r="21">
          <cell r="A21" t="str">
            <v>09: HUANCAVELICA</v>
          </cell>
          <cell r="C21">
            <v>208645</v>
          </cell>
          <cell r="D21">
            <v>208645</v>
          </cell>
          <cell r="E21">
            <v>56562</v>
          </cell>
          <cell r="F21">
            <v>56562</v>
          </cell>
          <cell r="G21">
            <v>55562</v>
          </cell>
          <cell r="H21">
            <v>55562</v>
          </cell>
          <cell r="I21" t="str">
            <v>  26.6</v>
          </cell>
        </row>
        <row r="22">
          <cell r="A22" t="str">
            <v>12: JUNIN</v>
          </cell>
          <cell r="C22">
            <v>60763</v>
          </cell>
          <cell r="D22">
            <v>60763</v>
          </cell>
          <cell r="E22">
            <v>60762</v>
          </cell>
          <cell r="F22">
            <v>60762</v>
          </cell>
          <cell r="G22">
            <v>60762</v>
          </cell>
          <cell r="H22">
            <v>46147</v>
          </cell>
          <cell r="I22" t="str">
            <v>  100.0</v>
          </cell>
        </row>
        <row r="23">
          <cell r="A23" t="str">
            <v>14: LAMBAYEQUE</v>
          </cell>
          <cell r="C23">
            <v>243284</v>
          </cell>
          <cell r="D23">
            <v>231178</v>
          </cell>
          <cell r="E23">
            <v>220556</v>
          </cell>
          <cell r="F23">
            <v>220556</v>
          </cell>
          <cell r="G23">
            <v>217444</v>
          </cell>
          <cell r="H23">
            <v>132643</v>
          </cell>
          <cell r="I23" t="str">
            <v>  89.4</v>
          </cell>
        </row>
        <row r="24">
          <cell r="A24" t="str">
            <v>15: LIMA</v>
          </cell>
          <cell r="C24">
            <v>197086</v>
          </cell>
          <cell r="D24">
            <v>81694</v>
          </cell>
          <cell r="E24">
            <v>45914</v>
          </cell>
          <cell r="F24">
            <v>45914</v>
          </cell>
          <cell r="G24">
            <v>44372</v>
          </cell>
          <cell r="H24">
            <v>11134</v>
          </cell>
          <cell r="I24" t="str">
            <v>  22.5</v>
          </cell>
        </row>
        <row r="25">
          <cell r="A25" t="str">
            <v>17: MADRE DE DIOS</v>
          </cell>
          <cell r="C25">
            <v>3021670</v>
          </cell>
          <cell r="D25">
            <v>3018855</v>
          </cell>
          <cell r="E25">
            <v>3018855</v>
          </cell>
          <cell r="F25">
            <v>3018855</v>
          </cell>
          <cell r="G25">
            <v>3018855</v>
          </cell>
          <cell r="H25">
            <v>1539605</v>
          </cell>
          <cell r="I25" t="str">
            <v>  99.9</v>
          </cell>
        </row>
        <row r="26">
          <cell r="A26" t="str">
            <v>18: MOQUEGUA</v>
          </cell>
          <cell r="C26">
            <v>299300</v>
          </cell>
        </row>
        <row r="27">
          <cell r="A27" t="str">
            <v>19: PASCO</v>
          </cell>
          <cell r="C27">
            <v>2074723</v>
          </cell>
          <cell r="D27">
            <v>2074723</v>
          </cell>
          <cell r="E27">
            <v>2064723</v>
          </cell>
          <cell r="F27">
            <v>206463</v>
          </cell>
          <cell r="G27">
            <v>206463</v>
          </cell>
          <cell r="H27">
            <v>206463</v>
          </cell>
          <cell r="I27" t="str">
            <v>  10.0</v>
          </cell>
        </row>
        <row r="28">
          <cell r="A28" t="str">
            <v>20: PIURA</v>
          </cell>
          <cell r="C28">
            <v>33900</v>
          </cell>
          <cell r="D28">
            <v>33900</v>
          </cell>
          <cell r="E28">
            <v>33900</v>
          </cell>
          <cell r="F28">
            <v>33900</v>
          </cell>
          <cell r="G28">
            <v>10170</v>
          </cell>
          <cell r="H28">
            <v>0</v>
          </cell>
          <cell r="I28" t="str">
            <v>  30.0</v>
          </cell>
        </row>
        <row r="29">
          <cell r="A29" t="str">
            <v>21: PUNO</v>
          </cell>
          <cell r="C29">
            <v>87563</v>
          </cell>
          <cell r="D29">
            <v>87563</v>
          </cell>
          <cell r="E29">
            <v>87563</v>
          </cell>
          <cell r="F29">
            <v>87563</v>
          </cell>
          <cell r="G29">
            <v>87563</v>
          </cell>
          <cell r="H29">
            <v>87563</v>
          </cell>
          <cell r="I29" t="str">
            <v>  100.0</v>
          </cell>
        </row>
        <row r="30">
          <cell r="A30" t="str">
            <v>22: SAN MARTIN</v>
          </cell>
          <cell r="C30">
            <v>465077</v>
          </cell>
          <cell r="D30">
            <v>464672</v>
          </cell>
          <cell r="E30">
            <v>463080</v>
          </cell>
          <cell r="F30">
            <v>463080</v>
          </cell>
          <cell r="G30">
            <v>463080</v>
          </cell>
          <cell r="H30">
            <v>463080</v>
          </cell>
          <cell r="I30" t="str">
            <v>  99.6</v>
          </cell>
        </row>
        <row r="31">
          <cell r="A31" t="str">
            <v>24: TUMBES</v>
          </cell>
          <cell r="C31">
            <v>259259</v>
          </cell>
          <cell r="D31">
            <v>259219</v>
          </cell>
          <cell r="E31">
            <v>259219</v>
          </cell>
          <cell r="F31">
            <v>259219</v>
          </cell>
          <cell r="G31">
            <v>259219</v>
          </cell>
          <cell r="H31">
            <v>207219</v>
          </cell>
          <cell r="I31" t="str">
            <v>  100.0</v>
          </cell>
        </row>
        <row r="32">
          <cell r="A32" t="str">
            <v>25: UCAYALI</v>
          </cell>
          <cell r="B32">
            <v>165530</v>
          </cell>
          <cell r="C32">
            <v>0</v>
          </cell>
          <cell r="I32" t="str">
            <v>  0.0</v>
          </cell>
        </row>
      </sheetData>
      <sheetData sheetId="5">
        <row r="16">
          <cell r="A16" t="str">
            <v>05: AYACUCHO</v>
          </cell>
          <cell r="C16">
            <v>644999</v>
          </cell>
          <cell r="D16">
            <v>644938</v>
          </cell>
          <cell r="E16">
            <v>644938</v>
          </cell>
          <cell r="F16">
            <v>644938</v>
          </cell>
          <cell r="G16">
            <v>644938</v>
          </cell>
          <cell r="H16">
            <v>642209</v>
          </cell>
          <cell r="I16" t="str">
            <v>  100.0</v>
          </cell>
        </row>
        <row r="17">
          <cell r="A17" t="str">
            <v>06: CAJAMARCA</v>
          </cell>
          <cell r="C17">
            <v>65000</v>
          </cell>
          <cell r="D17">
            <v>65000</v>
          </cell>
          <cell r="E17">
            <v>65000</v>
          </cell>
          <cell r="F17">
            <v>65000</v>
          </cell>
          <cell r="G17">
            <v>65000</v>
          </cell>
          <cell r="H17">
            <v>65000</v>
          </cell>
          <cell r="I17" t="str">
            <v>  100.0</v>
          </cell>
        </row>
        <row r="18">
          <cell r="A18" t="str">
            <v>12: JUNIN</v>
          </cell>
          <cell r="C18">
            <v>1094323</v>
          </cell>
          <cell r="D18">
            <v>1094323</v>
          </cell>
          <cell r="E18">
            <v>1094323</v>
          </cell>
          <cell r="F18">
            <v>1094323</v>
          </cell>
          <cell r="G18">
            <v>1094323</v>
          </cell>
          <cell r="H18">
            <v>1094323</v>
          </cell>
          <cell r="I18" t="str">
            <v>  100.0</v>
          </cell>
        </row>
        <row r="19">
          <cell r="A19" t="str">
            <v>14: LAMBAYEQUE</v>
          </cell>
          <cell r="C19">
            <v>36000</v>
          </cell>
          <cell r="D19">
            <v>36000</v>
          </cell>
          <cell r="E19">
            <v>36000</v>
          </cell>
          <cell r="F19">
            <v>36000</v>
          </cell>
          <cell r="G19">
            <v>36000</v>
          </cell>
          <cell r="H19">
            <v>29000</v>
          </cell>
          <cell r="I19" t="str">
            <v>  100.0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zoomScale="130" zoomScaleNormal="130" workbookViewId="0"/>
  </sheetViews>
  <sheetFormatPr baseColWidth="10" defaultColWidth="0" defaultRowHeight="15" zeroHeight="1" x14ac:dyDescent="0.25"/>
  <cols>
    <col min="1" max="15" width="8.85546875" style="14" customWidth="1"/>
    <col min="16" max="16" width="40.7109375" style="14" customWidth="1"/>
    <col min="17" max="19" width="6.28515625" customWidth="1"/>
    <col min="20" max="16384" width="8.85546875" hidden="1"/>
  </cols>
  <sheetData>
    <row r="1" spans="1:19" s="2" customFormat="1" ht="12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  <c r="S1" s="1"/>
    </row>
    <row r="2" spans="1:19" s="2" customFormat="1" ht="23.25" customHeight="1" x14ac:dyDescent="0.2">
      <c r="A2" s="8"/>
      <c r="B2" s="9"/>
      <c r="C2" s="9"/>
      <c r="D2" s="9"/>
      <c r="E2" s="8"/>
      <c r="F2" s="8"/>
      <c r="G2" s="171" t="s">
        <v>0</v>
      </c>
      <c r="H2" s="171"/>
      <c r="I2" s="171"/>
      <c r="J2" s="171"/>
      <c r="K2" s="171"/>
      <c r="L2" s="171"/>
      <c r="M2" s="171"/>
      <c r="N2" s="171"/>
      <c r="O2" s="171"/>
      <c r="P2" s="171"/>
      <c r="Q2" s="1"/>
      <c r="S2" s="1"/>
    </row>
    <row r="3" spans="1:19" s="2" customFormat="1" ht="18.75" customHeight="1" x14ac:dyDescent="0.2">
      <c r="A3" s="7"/>
      <c r="B3" s="10"/>
      <c r="C3" s="10"/>
      <c r="D3" s="10"/>
      <c r="E3" s="10"/>
      <c r="F3" s="10"/>
      <c r="G3" s="172" t="s">
        <v>117</v>
      </c>
      <c r="H3" s="172"/>
      <c r="I3" s="172"/>
      <c r="J3" s="172"/>
      <c r="K3" s="172"/>
      <c r="L3" s="172"/>
      <c r="M3" s="172"/>
      <c r="N3" s="172"/>
      <c r="O3" s="172"/>
      <c r="P3" s="172"/>
      <c r="Q3" s="1"/>
      <c r="S3" s="1"/>
    </row>
    <row r="4" spans="1:19" s="2" customFormat="1" ht="12.75" x14ac:dyDescent="0.2">
      <c r="A4" s="7"/>
      <c r="B4" s="7"/>
      <c r="C4" s="7"/>
      <c r="D4" s="11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1"/>
      <c r="S4" s="1"/>
    </row>
    <row r="5" spans="1:19" s="2" customFormat="1" ht="12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"/>
      <c r="S5" s="1"/>
    </row>
    <row r="6" spans="1:19" s="2" customFormat="1" ht="12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"/>
      <c r="S6" s="1"/>
    </row>
    <row r="7" spans="1:19" s="2" customFormat="1" ht="12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"/>
      <c r="S7" s="1"/>
    </row>
    <row r="8" spans="1:19" s="2" customFormat="1" ht="12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"/>
      <c r="S8" s="1"/>
    </row>
    <row r="9" spans="1:19" s="2" customFormat="1" ht="21.75" customHeight="1" x14ac:dyDescent="0.2">
      <c r="A9" s="7"/>
      <c r="B9" s="7"/>
      <c r="C9" s="7"/>
      <c r="D9" s="7"/>
      <c r="E9" s="7"/>
      <c r="F9" s="7"/>
      <c r="G9" s="173" t="s">
        <v>85</v>
      </c>
      <c r="H9" s="173"/>
      <c r="I9" s="173"/>
      <c r="J9" s="173"/>
      <c r="K9" s="173"/>
      <c r="L9" s="173"/>
      <c r="M9" s="173"/>
      <c r="N9" s="173"/>
      <c r="O9" s="173"/>
      <c r="P9" s="173"/>
      <c r="Q9" s="3"/>
      <c r="R9" s="4"/>
      <c r="S9" s="1"/>
    </row>
    <row r="10" spans="1:19" s="2" customFormat="1" ht="20.25" customHeight="1" x14ac:dyDescent="0.2">
      <c r="A10" s="7"/>
      <c r="B10" s="7"/>
      <c r="C10" s="7"/>
      <c r="D10" s="7"/>
      <c r="E10" s="7"/>
      <c r="F10" s="7"/>
      <c r="G10" s="172" t="s">
        <v>53</v>
      </c>
      <c r="H10" s="172"/>
      <c r="I10" s="172"/>
      <c r="J10" s="172"/>
      <c r="K10" s="172"/>
      <c r="L10" s="172"/>
      <c r="M10" s="172"/>
      <c r="N10" s="172"/>
      <c r="O10" s="172"/>
      <c r="P10" s="172"/>
      <c r="Q10" s="5"/>
      <c r="R10" s="6"/>
      <c r="S10" s="1"/>
    </row>
    <row r="11" spans="1:19" s="2" customFormat="1" ht="15" customHeight="1" x14ac:dyDescent="0.2">
      <c r="A11" s="7"/>
      <c r="B11" s="7"/>
      <c r="C11" s="7"/>
      <c r="D11" s="7"/>
      <c r="E11" s="7"/>
      <c r="F11" s="7"/>
      <c r="G11" s="174" t="s">
        <v>118</v>
      </c>
      <c r="H11" s="174"/>
      <c r="I11" s="174"/>
      <c r="J11" s="174"/>
      <c r="K11" s="174"/>
      <c r="L11" s="174"/>
      <c r="M11" s="174"/>
      <c r="N11" s="174"/>
      <c r="O11" s="174"/>
      <c r="P11" s="174"/>
      <c r="Q11" s="1"/>
      <c r="S11" s="1"/>
    </row>
    <row r="12" spans="1:19" s="2" customFormat="1" ht="14.25" x14ac:dyDescent="0.2">
      <c r="A12" s="7"/>
      <c r="B12" s="7"/>
      <c r="C12" s="7"/>
      <c r="D12" s="7"/>
      <c r="E12" s="7"/>
      <c r="F12" s="7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"/>
      <c r="S12" s="1"/>
    </row>
    <row r="13" spans="1:19" s="2" customFormat="1" ht="1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"/>
      <c r="S13" s="1"/>
    </row>
    <row r="14" spans="1:19" s="2" customFormat="1" ht="12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"/>
      <c r="S14" s="1"/>
    </row>
    <row r="15" spans="1:19" s="2" customFormat="1" ht="12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"/>
      <c r="S15" s="1"/>
    </row>
    <row r="16" spans="1:19" s="2" customFormat="1" ht="12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"/>
      <c r="S16" s="1"/>
    </row>
    <row r="17" spans="1:19" s="2" customFormat="1" ht="12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2"/>
      <c r="Q17" s="1"/>
      <c r="S17" s="1"/>
    </row>
    <row r="18" spans="1:19" s="2" customFormat="1" ht="12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"/>
      <c r="S18" s="1"/>
    </row>
    <row r="19" spans="1:19" s="2" customFormat="1" ht="15" customHeight="1" x14ac:dyDescent="0.2">
      <c r="A19" s="7"/>
      <c r="B19" s="7"/>
      <c r="C19" s="7"/>
      <c r="D19" s="7"/>
      <c r="E19" s="7"/>
      <c r="F19" s="7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"/>
      <c r="S19" s="1"/>
    </row>
    <row r="20" spans="1:19" s="2" customFormat="1" ht="12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  <c r="S20" s="1"/>
    </row>
    <row r="21" spans="1:19" s="2" customFormat="1" ht="1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"/>
      <c r="S21" s="1"/>
    </row>
    <row r="22" spans="1:19" s="2" customFormat="1" ht="1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S22" s="1"/>
    </row>
    <row r="23" spans="1:19" s="2" customFormat="1" ht="1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S23" s="1"/>
    </row>
    <row r="24" spans="1:19" s="2" customFormat="1" ht="1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S24" s="1"/>
    </row>
    <row r="25" spans="1:19" s="2" customFormat="1" ht="1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S25" s="1"/>
    </row>
    <row r="26" spans="1:19" s="2" customFormat="1" ht="1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S26" s="1"/>
    </row>
    <row r="27" spans="1:19" s="2" customFormat="1" ht="12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S27" s="1"/>
    </row>
    <row r="28" spans="1:19" s="2" customFormat="1" ht="12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S28" s="1"/>
    </row>
    <row r="29" spans="1:19" s="2" customFormat="1" ht="12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S29" s="1"/>
    </row>
    <row r="30" spans="1:19" s="2" customFormat="1" ht="12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S30" s="1"/>
    </row>
    <row r="31" spans="1:19" s="2" customFormat="1" ht="12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S31" s="1"/>
    </row>
    <row r="32" spans="1:19" s="2" customFormat="1" ht="12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S32" s="1"/>
    </row>
    <row r="33" spans="1:19" s="2" customFormat="1" ht="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S33" s="1"/>
    </row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[2]Tablas!#REF!</xm:f>
          </x14:formula1>
          <xm:sqref>D2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zoomScale="85" zoomScaleNormal="85" workbookViewId="0">
      <selection activeCell="I22" sqref="I22"/>
    </sheetView>
  </sheetViews>
  <sheetFormatPr baseColWidth="10" defaultColWidth="0" defaultRowHeight="12" x14ac:dyDescent="0.2"/>
  <cols>
    <col min="1" max="2" width="11.7109375" style="26" customWidth="1"/>
    <col min="3" max="3" width="38.7109375" style="26" customWidth="1"/>
    <col min="4" max="4" width="11.5703125" style="26" customWidth="1"/>
    <col min="5" max="5" width="11.7109375" style="26" customWidth="1"/>
    <col min="6" max="6" width="14" style="26" customWidth="1"/>
    <col min="7" max="7" width="13.28515625" style="26" customWidth="1"/>
    <col min="8" max="10" width="11.7109375" style="26" customWidth="1"/>
    <col min="11" max="11" width="12.85546875" style="26" customWidth="1"/>
    <col min="12" max="17" width="11.7109375" style="26" customWidth="1"/>
    <col min="18" max="20" width="0" style="26" hidden="1" customWidth="1"/>
    <col min="21" max="16384" width="11.42578125" style="26" hidden="1"/>
  </cols>
  <sheetData>
    <row r="1" spans="2:16" ht="9" customHeight="1" x14ac:dyDescent="0.25">
      <c r="C1" s="27"/>
      <c r="D1" s="27"/>
    </row>
    <row r="2" spans="2:16" x14ac:dyDescent="0.2">
      <c r="B2" s="201" t="s">
        <v>115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2:16" x14ac:dyDescent="0.2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2:16" x14ac:dyDescent="0.2">
      <c r="B4" s="28"/>
      <c r="G4" s="28"/>
      <c r="L4" s="28"/>
      <c r="M4" s="28"/>
    </row>
    <row r="5" spans="2:16" x14ac:dyDescent="0.2">
      <c r="B5" s="28"/>
      <c r="G5" s="28"/>
      <c r="L5" s="28"/>
      <c r="M5" s="28"/>
    </row>
    <row r="7" spans="2:16" x14ac:dyDescent="0.2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2:16" x14ac:dyDescent="0.2">
      <c r="B8" s="32"/>
      <c r="C8" s="202" t="s">
        <v>81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33"/>
    </row>
    <row r="9" spans="2:16" x14ac:dyDescent="0.2">
      <c r="B9" s="32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3"/>
    </row>
    <row r="10" spans="2:16" x14ac:dyDescent="0.2">
      <c r="B10" s="32"/>
      <c r="C10" s="56"/>
      <c r="D10" s="56"/>
      <c r="E10" s="56"/>
      <c r="L10" s="56"/>
      <c r="M10" s="56"/>
      <c r="N10" s="56"/>
      <c r="O10" s="56"/>
      <c r="P10" s="35"/>
    </row>
    <row r="11" spans="2:16" ht="14.45" customHeight="1" x14ac:dyDescent="0.2">
      <c r="B11" s="32"/>
      <c r="C11" s="56"/>
      <c r="E11" s="203" t="s">
        <v>107</v>
      </c>
      <c r="F11" s="204"/>
      <c r="G11" s="204"/>
      <c r="H11" s="204"/>
      <c r="I11" s="204"/>
      <c r="J11" s="204"/>
      <c r="K11" s="204"/>
      <c r="L11" s="204"/>
      <c r="M11" s="37"/>
      <c r="N11" s="206" t="s">
        <v>109</v>
      </c>
      <c r="O11" s="206"/>
      <c r="P11" s="207"/>
    </row>
    <row r="12" spans="2:16" ht="16.5" customHeight="1" x14ac:dyDescent="0.2">
      <c r="B12" s="32"/>
      <c r="C12" s="56"/>
      <c r="E12" s="205" t="s">
        <v>84</v>
      </c>
      <c r="F12" s="205"/>
      <c r="G12" s="205"/>
      <c r="H12" s="205"/>
      <c r="I12" s="205"/>
      <c r="J12" s="205"/>
      <c r="K12" s="205"/>
      <c r="L12" s="205"/>
      <c r="M12" s="38"/>
      <c r="N12" s="206"/>
      <c r="O12" s="206"/>
      <c r="P12" s="207"/>
    </row>
    <row r="13" spans="2:16" ht="11.25" customHeight="1" x14ac:dyDescent="0.2">
      <c r="B13" s="32"/>
      <c r="E13" s="200" t="s">
        <v>2</v>
      </c>
      <c r="F13" s="200"/>
      <c r="G13" s="200" t="s">
        <v>103</v>
      </c>
      <c r="H13" s="200"/>
      <c r="I13" s="200"/>
      <c r="J13" s="200" t="s">
        <v>104</v>
      </c>
      <c r="K13" s="200"/>
      <c r="L13" s="200"/>
      <c r="M13" s="50"/>
      <c r="N13" s="206"/>
      <c r="O13" s="206"/>
      <c r="P13" s="207"/>
    </row>
    <row r="14" spans="2:16" ht="11.25" customHeight="1" x14ac:dyDescent="0.25">
      <c r="B14" s="32"/>
      <c r="E14" s="200"/>
      <c r="F14" s="200"/>
      <c r="G14" s="154" t="s">
        <v>3</v>
      </c>
      <c r="H14" s="154" t="s">
        <v>4</v>
      </c>
      <c r="I14" s="154" t="s">
        <v>5</v>
      </c>
      <c r="J14" s="154" t="s">
        <v>3</v>
      </c>
      <c r="K14" s="154" t="s">
        <v>4</v>
      </c>
      <c r="L14" s="154" t="s">
        <v>5</v>
      </c>
      <c r="M14" s="90"/>
      <c r="O14" s="27"/>
      <c r="P14" s="33"/>
    </row>
    <row r="15" spans="2:16" ht="12" customHeight="1" x14ac:dyDescent="0.25">
      <c r="B15" s="32"/>
      <c r="D15" s="52"/>
      <c r="E15" s="198" t="s">
        <v>8</v>
      </c>
      <c r="F15" s="198"/>
      <c r="G15" s="155">
        <f>+D39</f>
        <v>146.77085500000001</v>
      </c>
      <c r="H15" s="155">
        <f>+E39</f>
        <v>71.269168000000008</v>
      </c>
      <c r="I15" s="156">
        <f>+H15/G15</f>
        <v>0.48558120070909172</v>
      </c>
      <c r="J15" s="155">
        <f t="shared" ref="J15:K15" si="0">+G39</f>
        <v>112.03723499999998</v>
      </c>
      <c r="K15" s="155">
        <f t="shared" si="0"/>
        <v>89.467081999999991</v>
      </c>
      <c r="L15" s="156">
        <f t="shared" ref="L15:L18" si="1">+K15/J15</f>
        <v>0.79854775066521422</v>
      </c>
      <c r="M15" s="91"/>
      <c r="N15" s="52"/>
      <c r="O15" s="53">
        <f>(I15-L15)*100</f>
        <v>-31.296654995612251</v>
      </c>
      <c r="P15" s="33"/>
    </row>
    <row r="16" spans="2:16" ht="12" customHeight="1" x14ac:dyDescent="0.25">
      <c r="B16" s="32"/>
      <c r="C16" s="55"/>
      <c r="D16" s="52"/>
      <c r="E16" s="198" t="s">
        <v>6</v>
      </c>
      <c r="F16" s="198"/>
      <c r="G16" s="155">
        <f>D55</f>
        <v>237.02953900000003</v>
      </c>
      <c r="H16" s="155">
        <f>E55</f>
        <v>137.728095</v>
      </c>
      <c r="I16" s="156">
        <f t="shared" ref="I16:I18" si="2">+H16/G16</f>
        <v>0.58105878103235054</v>
      </c>
      <c r="J16" s="155">
        <f>G55</f>
        <v>282.59334900000005</v>
      </c>
      <c r="K16" s="155">
        <f>H55</f>
        <v>210.683742</v>
      </c>
      <c r="L16" s="156">
        <f t="shared" si="1"/>
        <v>0.74553680313261717</v>
      </c>
      <c r="M16" s="91"/>
      <c r="N16" s="52"/>
      <c r="O16" s="53">
        <f>(I16-L16)*100</f>
        <v>-16.447802210026662</v>
      </c>
      <c r="P16" s="33"/>
    </row>
    <row r="17" spans="2:16" ht="12" customHeight="1" x14ac:dyDescent="0.25">
      <c r="B17" s="32"/>
      <c r="D17" s="52"/>
      <c r="E17" s="198" t="s">
        <v>7</v>
      </c>
      <c r="F17" s="198"/>
      <c r="G17" s="98">
        <f>D71</f>
        <v>943.45178199999998</v>
      </c>
      <c r="H17" s="98">
        <f>E71</f>
        <v>502.40720800000008</v>
      </c>
      <c r="I17" s="156">
        <f t="shared" si="2"/>
        <v>0.53252028093577775</v>
      </c>
      <c r="J17" s="98">
        <f>G71</f>
        <v>496.28969700000005</v>
      </c>
      <c r="K17" s="98">
        <f>H71</f>
        <v>350.454005</v>
      </c>
      <c r="L17" s="156">
        <f t="shared" si="1"/>
        <v>0.70614805650498924</v>
      </c>
      <c r="M17" s="91"/>
      <c r="N17" s="52"/>
      <c r="O17" s="53">
        <f>(I17-L17)*100</f>
        <v>-17.362777556921149</v>
      </c>
      <c r="P17" s="33"/>
    </row>
    <row r="18" spans="2:16" ht="12" customHeight="1" x14ac:dyDescent="0.25">
      <c r="B18" s="32"/>
      <c r="D18" s="52"/>
      <c r="E18" s="199" t="s">
        <v>9</v>
      </c>
      <c r="F18" s="199"/>
      <c r="G18" s="157">
        <f>SUM(G15:G17)</f>
        <v>1327.252176</v>
      </c>
      <c r="H18" s="157">
        <f>SUM(H15:H17)</f>
        <v>711.40447100000006</v>
      </c>
      <c r="I18" s="156">
        <f t="shared" si="2"/>
        <v>0.53599796923595333</v>
      </c>
      <c r="J18" s="157">
        <f>SUM(J15:J17)</f>
        <v>890.92028100000005</v>
      </c>
      <c r="K18" s="157">
        <f>SUM(K15:K17)</f>
        <v>650.604829</v>
      </c>
      <c r="L18" s="156">
        <f t="shared" si="1"/>
        <v>0.73026155411990223</v>
      </c>
      <c r="M18" s="92"/>
      <c r="N18" s="54"/>
      <c r="O18" s="53">
        <f>(I18-L18)*100</f>
        <v>-19.426358488394889</v>
      </c>
      <c r="P18" s="33"/>
    </row>
    <row r="19" spans="2:16" ht="12" customHeight="1" x14ac:dyDescent="0.25">
      <c r="B19" s="32"/>
      <c r="E19" s="89" t="s">
        <v>111</v>
      </c>
      <c r="F19" s="126"/>
      <c r="G19" s="126"/>
      <c r="H19" s="126"/>
      <c r="I19" s="126"/>
      <c r="J19" s="126"/>
      <c r="K19" s="126"/>
      <c r="L19" s="126"/>
      <c r="M19" s="51"/>
      <c r="N19" s="40"/>
      <c r="O19" s="27"/>
      <c r="P19" s="33"/>
    </row>
    <row r="20" spans="2:16" ht="12" customHeight="1" x14ac:dyDescent="0.25">
      <c r="B20" s="32"/>
      <c r="E20" s="41" t="s">
        <v>10</v>
      </c>
      <c r="F20" s="42"/>
      <c r="G20" s="42"/>
      <c r="H20" s="43"/>
      <c r="I20" s="42"/>
      <c r="J20" s="42"/>
      <c r="K20" s="42"/>
      <c r="L20" s="42"/>
      <c r="M20" s="44"/>
      <c r="N20" s="40"/>
      <c r="O20" s="27"/>
      <c r="P20" s="33"/>
    </row>
    <row r="21" spans="2:16" ht="12" customHeight="1" x14ac:dyDescent="0.25">
      <c r="B21" s="32"/>
      <c r="E21" s="41"/>
      <c r="F21" s="42"/>
      <c r="G21" s="42"/>
      <c r="H21" s="43"/>
      <c r="I21" s="42"/>
      <c r="J21" s="42"/>
      <c r="K21" s="42"/>
      <c r="L21" s="42"/>
      <c r="M21" s="44"/>
      <c r="N21" s="40"/>
      <c r="O21" s="27"/>
      <c r="P21" s="33"/>
    </row>
    <row r="22" spans="2:16" ht="12" customHeight="1" x14ac:dyDescent="0.25">
      <c r="B22" s="32"/>
      <c r="C22" s="54"/>
      <c r="E22" s="41"/>
      <c r="F22" s="42"/>
      <c r="G22" s="42"/>
      <c r="H22" s="43"/>
      <c r="I22" s="42"/>
      <c r="J22" s="42"/>
      <c r="K22" s="42"/>
      <c r="L22" s="42"/>
      <c r="M22" s="44"/>
      <c r="N22" s="40"/>
      <c r="O22" s="27"/>
      <c r="P22" s="33"/>
    </row>
    <row r="23" spans="2:16" ht="12" customHeight="1" x14ac:dyDescent="0.25">
      <c r="B23" s="32"/>
      <c r="C23" s="54" t="s">
        <v>54</v>
      </c>
      <c r="E23" s="41"/>
      <c r="F23" s="42"/>
      <c r="G23" s="42"/>
      <c r="H23" s="43"/>
      <c r="I23" s="42"/>
      <c r="J23" s="42"/>
      <c r="K23" s="42"/>
      <c r="L23" s="42"/>
      <c r="M23" s="44"/>
      <c r="N23" s="40"/>
      <c r="O23" s="27"/>
      <c r="P23" s="33"/>
    </row>
    <row r="24" spans="2:16" ht="12" customHeight="1" x14ac:dyDescent="0.25">
      <c r="B24" s="32"/>
      <c r="C24" s="54"/>
      <c r="E24" s="41"/>
      <c r="F24" s="42"/>
      <c r="G24" s="42"/>
      <c r="H24" s="43"/>
      <c r="I24" s="42"/>
      <c r="J24" s="42"/>
      <c r="K24" s="42"/>
      <c r="L24" s="42"/>
      <c r="M24" s="44"/>
      <c r="N24" s="40"/>
      <c r="O24" s="27"/>
      <c r="P24" s="33"/>
    </row>
    <row r="25" spans="2:16" ht="12" customHeight="1" x14ac:dyDescent="0.25">
      <c r="B25" s="32"/>
      <c r="C25" s="54" t="s">
        <v>8</v>
      </c>
      <c r="E25" s="41"/>
      <c r="F25" s="42"/>
      <c r="G25" s="42"/>
      <c r="H25" s="43"/>
      <c r="I25" s="42"/>
      <c r="J25" s="42"/>
      <c r="K25" s="42"/>
      <c r="L25" s="42"/>
      <c r="M25" s="44"/>
      <c r="N25" s="40"/>
      <c r="O25" s="27"/>
      <c r="P25" s="33"/>
    </row>
    <row r="26" spans="2:16" ht="12" customHeight="1" x14ac:dyDescent="0.25">
      <c r="B26" s="32"/>
      <c r="E26" s="41"/>
      <c r="F26" s="42"/>
      <c r="G26" s="42"/>
      <c r="H26" s="43"/>
      <c r="I26" s="42"/>
      <c r="J26" s="42"/>
      <c r="K26" s="42"/>
      <c r="L26" s="42"/>
      <c r="M26" s="44"/>
      <c r="N26" s="40"/>
      <c r="O26" s="27"/>
      <c r="P26" s="33"/>
    </row>
    <row r="27" spans="2:16" ht="12" customHeight="1" x14ac:dyDescent="0.25">
      <c r="B27" s="32"/>
      <c r="C27" s="101" t="s">
        <v>55</v>
      </c>
      <c r="D27" s="101" t="s">
        <v>94</v>
      </c>
      <c r="E27" s="102" t="s">
        <v>95</v>
      </c>
      <c r="F27" s="101" t="s">
        <v>59</v>
      </c>
      <c r="G27" s="103" t="s">
        <v>56</v>
      </c>
      <c r="H27" s="103" t="s">
        <v>57</v>
      </c>
      <c r="I27" s="101" t="s">
        <v>59</v>
      </c>
      <c r="J27" s="42"/>
      <c r="K27" s="42"/>
      <c r="L27" s="42"/>
      <c r="M27" s="44"/>
      <c r="N27" s="40"/>
      <c r="O27" s="27"/>
      <c r="P27" s="33"/>
    </row>
    <row r="28" spans="2:16" ht="12" customHeight="1" x14ac:dyDescent="0.25">
      <c r="B28" s="32"/>
      <c r="C28" s="97" t="s">
        <v>61</v>
      </c>
      <c r="D28" s="98">
        <v>66.750288999999995</v>
      </c>
      <c r="E28" s="95">
        <v>15.683147</v>
      </c>
      <c r="F28" s="99">
        <f>+E28/D28</f>
        <v>0.23495249586110409</v>
      </c>
      <c r="G28" s="96">
        <v>31.483388999999999</v>
      </c>
      <c r="H28" s="96">
        <v>19.741057000000001</v>
      </c>
      <c r="I28" s="99">
        <f t="shared" ref="I28:I39" si="3">+H28/G28</f>
        <v>0.62703087650443234</v>
      </c>
      <c r="J28" s="42"/>
      <c r="K28" s="42"/>
      <c r="L28" s="42"/>
      <c r="M28" s="44"/>
      <c r="N28" s="40"/>
      <c r="O28" s="27"/>
      <c r="P28" s="33"/>
    </row>
    <row r="29" spans="2:16" ht="12" customHeight="1" x14ac:dyDescent="0.25">
      <c r="B29" s="32"/>
      <c r="C29" s="97" t="s">
        <v>66</v>
      </c>
      <c r="D29" s="98">
        <v>33.106309000000003</v>
      </c>
      <c r="E29" s="95">
        <v>22.105546</v>
      </c>
      <c r="F29" s="99">
        <f t="shared" ref="F29:F39" si="4">+E29/D29</f>
        <v>0.66771399976965107</v>
      </c>
      <c r="G29" s="96">
        <v>21.621179999999999</v>
      </c>
      <c r="H29" s="96">
        <v>20.654070000000001</v>
      </c>
      <c r="I29" s="99">
        <f t="shared" si="3"/>
        <v>0.95527024889483381</v>
      </c>
      <c r="J29" s="42"/>
      <c r="K29" s="42"/>
      <c r="L29" s="42"/>
      <c r="M29" s="44"/>
      <c r="N29" s="40"/>
      <c r="O29" s="27"/>
      <c r="P29" s="33"/>
    </row>
    <row r="30" spans="2:16" ht="12" customHeight="1" x14ac:dyDescent="0.25">
      <c r="B30" s="32"/>
      <c r="C30" s="97" t="s">
        <v>62</v>
      </c>
      <c r="D30" s="98">
        <v>25.234138000000002</v>
      </c>
      <c r="E30" s="95">
        <v>18.598807000000001</v>
      </c>
      <c r="F30" s="99">
        <f t="shared" si="4"/>
        <v>0.7370494288332734</v>
      </c>
      <c r="G30" s="96">
        <v>10.053724000000001</v>
      </c>
      <c r="H30" s="96">
        <v>8.9638419999999996</v>
      </c>
      <c r="I30" s="99">
        <f t="shared" si="3"/>
        <v>0.89159419932355399</v>
      </c>
      <c r="J30" s="42"/>
      <c r="K30" s="42"/>
      <c r="L30" s="42"/>
      <c r="M30" s="44"/>
      <c r="N30" s="40"/>
      <c r="O30" s="27"/>
      <c r="P30" s="33"/>
    </row>
    <row r="31" spans="2:16" ht="12" customHeight="1" x14ac:dyDescent="0.25">
      <c r="B31" s="32"/>
      <c r="C31" s="97" t="s">
        <v>70</v>
      </c>
      <c r="D31" s="98">
        <v>11.348561</v>
      </c>
      <c r="E31" s="95">
        <v>10.127776000000001</v>
      </c>
      <c r="F31" s="99">
        <f t="shared" si="4"/>
        <v>0.89242821182350796</v>
      </c>
      <c r="G31" s="96">
        <v>38.609243999999997</v>
      </c>
      <c r="H31" s="96">
        <v>33.037837000000003</v>
      </c>
      <c r="I31" s="99">
        <f t="shared" si="3"/>
        <v>0.85569758889865877</v>
      </c>
      <c r="J31" s="42"/>
      <c r="K31" s="42"/>
      <c r="L31" s="42"/>
      <c r="M31" s="44"/>
      <c r="N31" s="40"/>
      <c r="O31" s="27"/>
      <c r="P31" s="33"/>
    </row>
    <row r="32" spans="2:16" ht="12" customHeight="1" x14ac:dyDescent="0.25">
      <c r="B32" s="32"/>
      <c r="C32" s="97" t="s">
        <v>64</v>
      </c>
      <c r="D32" s="98">
        <v>3.1933950000000002</v>
      </c>
      <c r="E32" s="95">
        <v>1.5344120000000001</v>
      </c>
      <c r="F32" s="99">
        <f t="shared" si="4"/>
        <v>0.48049552279000873</v>
      </c>
      <c r="G32" s="96">
        <v>0.51329100000000005</v>
      </c>
      <c r="H32" s="96">
        <v>0.37853500000000001</v>
      </c>
      <c r="I32" s="99">
        <f t="shared" si="3"/>
        <v>0.73746666121167126</v>
      </c>
      <c r="J32" s="42"/>
      <c r="K32" s="42"/>
      <c r="L32" s="42"/>
      <c r="M32" s="44"/>
      <c r="N32" s="40"/>
      <c r="O32" s="27"/>
      <c r="P32" s="33"/>
    </row>
    <row r="33" spans="2:16" ht="12" customHeight="1" x14ac:dyDescent="0.25">
      <c r="B33" s="32"/>
      <c r="C33" s="97" t="s">
        <v>67</v>
      </c>
      <c r="D33" s="98">
        <v>2.0610550000000001</v>
      </c>
      <c r="E33" s="95">
        <v>0.85055899999999995</v>
      </c>
      <c r="F33" s="99">
        <f t="shared" si="4"/>
        <v>0.41268136949280826</v>
      </c>
      <c r="G33" s="96">
        <v>1.5335430000000001</v>
      </c>
      <c r="H33" s="96">
        <v>0.48681400000000002</v>
      </c>
      <c r="I33" s="99">
        <f t="shared" si="3"/>
        <v>0.31744398428997428</v>
      </c>
      <c r="J33" s="42"/>
      <c r="K33" s="42"/>
      <c r="L33" s="42"/>
      <c r="M33" s="44"/>
      <c r="N33" s="40"/>
      <c r="O33" s="27"/>
      <c r="P33" s="33"/>
    </row>
    <row r="34" spans="2:16" ht="12" customHeight="1" x14ac:dyDescent="0.25">
      <c r="B34" s="32"/>
      <c r="C34" s="97" t="s">
        <v>76</v>
      </c>
      <c r="D34" s="98">
        <v>1.7074670000000001</v>
      </c>
      <c r="E34" s="95">
        <v>1.0606370000000001</v>
      </c>
      <c r="F34" s="99">
        <f t="shared" si="4"/>
        <v>0.62117569475720469</v>
      </c>
      <c r="G34" s="96">
        <v>3.3511769999999999</v>
      </c>
      <c r="H34" s="96">
        <v>2.4672800000000001</v>
      </c>
      <c r="I34" s="99">
        <f t="shared" si="3"/>
        <v>0.73624281856792417</v>
      </c>
      <c r="J34" s="42"/>
      <c r="K34" s="42"/>
      <c r="L34" s="42"/>
      <c r="M34" s="44"/>
      <c r="N34" s="40"/>
      <c r="O34" s="27"/>
      <c r="P34" s="33"/>
    </row>
    <row r="35" spans="2:16" ht="12" customHeight="1" x14ac:dyDescent="0.25">
      <c r="B35" s="32"/>
      <c r="C35" s="97" t="s">
        <v>65</v>
      </c>
      <c r="D35" s="98">
        <v>1.4491099999999999</v>
      </c>
      <c r="E35" s="95">
        <v>0.66684200000000005</v>
      </c>
      <c r="F35" s="99">
        <f t="shared" si="4"/>
        <v>0.46017348579472922</v>
      </c>
      <c r="G35" s="96">
        <v>1.911143</v>
      </c>
      <c r="H35" s="96">
        <v>1.2523070000000001</v>
      </c>
      <c r="I35" s="99">
        <f t="shared" si="3"/>
        <v>0.65526598480595122</v>
      </c>
      <c r="J35" s="42"/>
      <c r="K35" s="42"/>
      <c r="L35" s="42"/>
      <c r="M35" s="44"/>
      <c r="N35" s="40"/>
      <c r="O35" s="27"/>
      <c r="P35" s="33"/>
    </row>
    <row r="36" spans="2:16" ht="12" customHeight="1" x14ac:dyDescent="0.25">
      <c r="B36" s="32"/>
      <c r="C36" s="97" t="s">
        <v>77</v>
      </c>
      <c r="D36" s="98">
        <v>0.71640599999999999</v>
      </c>
      <c r="E36" s="95">
        <v>0.38265300000000002</v>
      </c>
      <c r="F36" s="99">
        <f t="shared" si="4"/>
        <v>0.534128692389511</v>
      </c>
      <c r="G36" s="96">
        <v>9.1814999999999994E-2</v>
      </c>
      <c r="H36" s="96">
        <v>8.3588999999999997E-2</v>
      </c>
      <c r="I36" s="99">
        <f t="shared" si="3"/>
        <v>0.91040679627511845</v>
      </c>
      <c r="J36" s="42"/>
      <c r="K36" s="42"/>
      <c r="L36" s="42"/>
      <c r="M36" s="44"/>
      <c r="N36" s="40"/>
      <c r="O36" s="27"/>
      <c r="P36" s="33"/>
    </row>
    <row r="37" spans="2:16" ht="12" customHeight="1" x14ac:dyDescent="0.25">
      <c r="B37" s="32"/>
      <c r="C37" s="97" t="s">
        <v>63</v>
      </c>
      <c r="D37" s="98">
        <v>0.62621199999999999</v>
      </c>
      <c r="E37" s="95">
        <v>0.15962399999999999</v>
      </c>
      <c r="F37" s="99">
        <f t="shared" si="4"/>
        <v>0.2549040899886939</v>
      </c>
      <c r="G37" s="96">
        <v>1.0761799999999999</v>
      </c>
      <c r="H37" s="96">
        <v>0.86343000000000003</v>
      </c>
      <c r="I37" s="99">
        <f t="shared" si="3"/>
        <v>0.80231002248694461</v>
      </c>
      <c r="J37" s="42"/>
      <c r="K37" s="42"/>
      <c r="L37" s="42"/>
      <c r="M37" s="44"/>
      <c r="N37" s="40"/>
      <c r="O37" s="27"/>
      <c r="P37" s="33"/>
    </row>
    <row r="38" spans="2:16" ht="12" customHeight="1" x14ac:dyDescent="0.25">
      <c r="B38" s="32"/>
      <c r="C38" s="97" t="s">
        <v>71</v>
      </c>
      <c r="D38" s="98">
        <v>0.57791300000000001</v>
      </c>
      <c r="E38" s="95">
        <v>9.9165000000000003E-2</v>
      </c>
      <c r="F38" s="99">
        <f t="shared" si="4"/>
        <v>0.17159157174176737</v>
      </c>
      <c r="G38" s="96">
        <v>1.7925489999999999</v>
      </c>
      <c r="H38" s="96">
        <v>1.538321</v>
      </c>
      <c r="I38" s="99">
        <f t="shared" si="3"/>
        <v>0.85817514611873935</v>
      </c>
      <c r="J38" s="42"/>
      <c r="K38" s="42"/>
      <c r="L38" s="42"/>
      <c r="M38" s="44"/>
      <c r="N38" s="40"/>
      <c r="O38" s="27"/>
      <c r="P38" s="33"/>
    </row>
    <row r="39" spans="2:16" ht="12" customHeight="1" x14ac:dyDescent="0.25">
      <c r="B39" s="32"/>
      <c r="C39" s="100" t="s">
        <v>9</v>
      </c>
      <c r="D39" s="98">
        <f t="shared" ref="D39:E39" si="5">SUM(D28:D38)</f>
        <v>146.77085500000001</v>
      </c>
      <c r="E39" s="95">
        <f t="shared" si="5"/>
        <v>71.269168000000008</v>
      </c>
      <c r="F39" s="99">
        <f t="shared" si="4"/>
        <v>0.48558120070909172</v>
      </c>
      <c r="G39" s="96">
        <f t="shared" ref="G39:H39" si="6">SUM(G28:G38)</f>
        <v>112.03723499999998</v>
      </c>
      <c r="H39" s="96">
        <f t="shared" si="6"/>
        <v>89.467081999999991</v>
      </c>
      <c r="I39" s="99">
        <f t="shared" si="3"/>
        <v>0.79854775066521422</v>
      </c>
      <c r="J39" s="42"/>
      <c r="K39" s="42"/>
      <c r="L39" s="42"/>
      <c r="M39" s="44"/>
      <c r="N39" s="40"/>
      <c r="O39" s="27"/>
      <c r="P39" s="33"/>
    </row>
    <row r="40" spans="2:16" ht="12" customHeight="1" x14ac:dyDescent="0.25">
      <c r="B40" s="32"/>
      <c r="E40" s="41"/>
      <c r="G40" s="42"/>
      <c r="H40" s="42"/>
      <c r="I40" s="42"/>
      <c r="J40" s="42"/>
      <c r="K40" s="42"/>
      <c r="L40" s="42"/>
      <c r="M40" s="44"/>
      <c r="N40" s="40"/>
      <c r="O40" s="27"/>
      <c r="P40" s="33"/>
    </row>
    <row r="41" spans="2:16" ht="12" customHeight="1" x14ac:dyDescent="0.25">
      <c r="B41" s="32"/>
      <c r="C41" s="54" t="s">
        <v>6</v>
      </c>
      <c r="E41" s="41"/>
      <c r="G41" s="42"/>
      <c r="H41" s="42"/>
      <c r="I41" s="42"/>
      <c r="J41" s="42"/>
      <c r="K41" s="42"/>
      <c r="L41" s="42"/>
      <c r="M41" s="44"/>
      <c r="N41" s="40"/>
      <c r="O41" s="27"/>
      <c r="P41" s="33"/>
    </row>
    <row r="42" spans="2:16" ht="12" customHeight="1" x14ac:dyDescent="0.25">
      <c r="B42" s="32"/>
      <c r="E42" s="41"/>
      <c r="G42" s="42"/>
      <c r="H42" s="42"/>
      <c r="I42" s="42"/>
      <c r="J42" s="42"/>
      <c r="K42" s="42"/>
      <c r="L42" s="42"/>
      <c r="M42" s="44"/>
      <c r="N42" s="40"/>
      <c r="O42" s="27"/>
      <c r="P42" s="33"/>
    </row>
    <row r="43" spans="2:16" ht="12" customHeight="1" x14ac:dyDescent="0.25">
      <c r="B43" s="32"/>
      <c r="C43" s="101" t="s">
        <v>55</v>
      </c>
      <c r="D43" s="101" t="s">
        <v>94</v>
      </c>
      <c r="E43" s="102" t="s">
        <v>95</v>
      </c>
      <c r="F43" s="101" t="s">
        <v>59</v>
      </c>
      <c r="G43" s="103" t="s">
        <v>56</v>
      </c>
      <c r="H43" s="103" t="s">
        <v>57</v>
      </c>
      <c r="I43" s="101" t="s">
        <v>59</v>
      </c>
      <c r="J43" s="42"/>
      <c r="K43" s="42"/>
      <c r="L43" s="42"/>
      <c r="M43" s="44"/>
      <c r="N43" s="40"/>
      <c r="O43" s="27"/>
      <c r="P43" s="33"/>
    </row>
    <row r="44" spans="2:16" ht="12" customHeight="1" x14ac:dyDescent="0.25">
      <c r="B44" s="32"/>
      <c r="C44" s="97" t="s">
        <v>61</v>
      </c>
      <c r="D44" s="98">
        <v>83.658596000000003</v>
      </c>
      <c r="E44" s="95">
        <v>42.384630999999999</v>
      </c>
      <c r="F44" s="99">
        <f t="shared" ref="F44:F55" si="7">+E44/D44</f>
        <v>0.50663808653924813</v>
      </c>
      <c r="G44" s="96">
        <v>78.500214</v>
      </c>
      <c r="H44" s="96">
        <v>66.329447000000002</v>
      </c>
      <c r="I44" s="99">
        <f t="shared" ref="I44:I55" si="8">+H44/G44</f>
        <v>0.84495880482567864</v>
      </c>
      <c r="J44" s="42"/>
      <c r="K44" s="42"/>
      <c r="L44" s="42"/>
      <c r="M44" s="44"/>
      <c r="N44" s="40"/>
      <c r="O44" s="27"/>
      <c r="P44" s="33"/>
    </row>
    <row r="45" spans="2:16" ht="12" customHeight="1" x14ac:dyDescent="0.25">
      <c r="B45" s="32"/>
      <c r="C45" s="97" t="s">
        <v>65</v>
      </c>
      <c r="D45" s="98">
        <v>41.553865999999999</v>
      </c>
      <c r="E45" s="95">
        <v>28.808779000000001</v>
      </c>
      <c r="F45" s="99">
        <f t="shared" si="7"/>
        <v>0.69328757521622664</v>
      </c>
      <c r="G45" s="96">
        <v>31.754263000000002</v>
      </c>
      <c r="H45" s="96">
        <v>26.414204000000002</v>
      </c>
      <c r="I45" s="99">
        <f t="shared" si="8"/>
        <v>0.83183174492193379</v>
      </c>
      <c r="J45" s="42"/>
      <c r="K45" s="42"/>
      <c r="L45" s="42"/>
      <c r="M45" s="44"/>
      <c r="N45" s="40"/>
      <c r="O45" s="27"/>
      <c r="P45" s="33"/>
    </row>
    <row r="46" spans="2:16" ht="12" customHeight="1" x14ac:dyDescent="0.25">
      <c r="B46" s="32"/>
      <c r="C46" s="97" t="s">
        <v>67</v>
      </c>
      <c r="D46" s="98">
        <v>36.764834999999998</v>
      </c>
      <c r="E46" s="95">
        <v>30.346160000000001</v>
      </c>
      <c r="F46" s="99">
        <f t="shared" si="7"/>
        <v>0.82541265315076218</v>
      </c>
      <c r="G46" s="96">
        <v>67.493245000000002</v>
      </c>
      <c r="H46" s="96">
        <v>66.402780000000007</v>
      </c>
      <c r="I46" s="99">
        <f t="shared" si="8"/>
        <v>0.98384334610078394</v>
      </c>
      <c r="J46" s="42"/>
      <c r="K46" s="42"/>
      <c r="L46" s="42"/>
      <c r="M46" s="44"/>
      <c r="N46" s="40"/>
      <c r="O46" s="27"/>
      <c r="P46" s="33"/>
    </row>
    <row r="47" spans="2:16" ht="12" customHeight="1" x14ac:dyDescent="0.25">
      <c r="B47" s="32"/>
      <c r="C47" s="97" t="s">
        <v>62</v>
      </c>
      <c r="D47" s="98">
        <v>35.654805000000003</v>
      </c>
      <c r="E47" s="95">
        <v>22.794291999999999</v>
      </c>
      <c r="F47" s="99">
        <f t="shared" si="7"/>
        <v>0.63930491276000523</v>
      </c>
      <c r="G47" s="96">
        <v>34.276668999999998</v>
      </c>
      <c r="H47" s="96">
        <v>32.454841000000002</v>
      </c>
      <c r="I47" s="99">
        <f t="shared" si="8"/>
        <v>0.94684932774535369</v>
      </c>
      <c r="J47" s="42"/>
      <c r="K47" s="42"/>
      <c r="L47" s="42"/>
      <c r="M47" s="44"/>
      <c r="N47" s="40"/>
      <c r="O47" s="27"/>
      <c r="P47" s="33"/>
    </row>
    <row r="48" spans="2:16" ht="12" customHeight="1" x14ac:dyDescent="0.25">
      <c r="B48" s="32"/>
      <c r="C48" s="97" t="s">
        <v>63</v>
      </c>
      <c r="D48" s="98">
        <v>24.032581</v>
      </c>
      <c r="E48" s="95">
        <v>4.6331680000000004</v>
      </c>
      <c r="F48" s="99">
        <f t="shared" si="7"/>
        <v>0.1927869503487786</v>
      </c>
      <c r="G48" s="96">
        <v>58.185305</v>
      </c>
      <c r="H48" s="96">
        <v>10.133163</v>
      </c>
      <c r="I48" s="99">
        <f t="shared" si="8"/>
        <v>0.17415330210952748</v>
      </c>
      <c r="J48" s="42"/>
      <c r="K48" s="42"/>
      <c r="L48" s="42"/>
      <c r="M48" s="44"/>
      <c r="N48" s="40"/>
      <c r="O48" s="27"/>
      <c r="P48" s="33"/>
    </row>
    <row r="49" spans="2:16" ht="12" customHeight="1" x14ac:dyDescent="0.25">
      <c r="B49" s="32"/>
      <c r="C49" s="97" t="s">
        <v>66</v>
      </c>
      <c r="D49" s="98">
        <v>6.3869049999999996</v>
      </c>
      <c r="E49" s="95">
        <v>5.4036749999999998</v>
      </c>
      <c r="F49" s="99">
        <f t="shared" si="7"/>
        <v>0.84605532726727584</v>
      </c>
      <c r="G49" s="96">
        <v>5.1120390000000002</v>
      </c>
      <c r="H49" s="96">
        <v>2.1840000000000002</v>
      </c>
      <c r="I49" s="99">
        <f t="shared" si="8"/>
        <v>0.42722678758906185</v>
      </c>
      <c r="J49" s="42"/>
      <c r="K49" s="42"/>
      <c r="L49" s="42"/>
      <c r="M49" s="44"/>
      <c r="N49" s="40"/>
      <c r="O49" s="27"/>
      <c r="P49" s="33"/>
    </row>
    <row r="50" spans="2:16" ht="12" customHeight="1" x14ac:dyDescent="0.25">
      <c r="B50" s="32"/>
      <c r="C50" s="97" t="s">
        <v>76</v>
      </c>
      <c r="D50" s="98">
        <v>3.2709280000000001</v>
      </c>
      <c r="E50" s="95">
        <v>0.83943999999999996</v>
      </c>
      <c r="F50" s="99">
        <f t="shared" si="7"/>
        <v>0.25663664868196423</v>
      </c>
      <c r="G50" s="96">
        <v>1.084427</v>
      </c>
      <c r="H50" s="96">
        <v>1.067812</v>
      </c>
      <c r="I50" s="99">
        <f t="shared" si="8"/>
        <v>0.98467854452166903</v>
      </c>
      <c r="J50" s="42"/>
      <c r="K50" s="42"/>
      <c r="L50" s="42"/>
      <c r="M50" s="44"/>
      <c r="N50" s="40"/>
      <c r="O50" s="27"/>
      <c r="P50" s="33"/>
    </row>
    <row r="51" spans="2:16" ht="12" customHeight="1" x14ac:dyDescent="0.25">
      <c r="B51" s="32"/>
      <c r="C51" s="97" t="s">
        <v>74</v>
      </c>
      <c r="D51" s="98">
        <v>2.405427</v>
      </c>
      <c r="E51" s="95">
        <v>1.4619120000000001</v>
      </c>
      <c r="F51" s="99">
        <f t="shared" si="7"/>
        <v>0.60775571239534609</v>
      </c>
      <c r="G51" s="96">
        <v>2.6158990000000002</v>
      </c>
      <c r="H51" s="96">
        <v>2.6130909999999998</v>
      </c>
      <c r="I51" s="99">
        <f t="shared" si="8"/>
        <v>0.9989265640607683</v>
      </c>
      <c r="J51" s="42"/>
      <c r="K51" s="42"/>
      <c r="L51" s="42"/>
      <c r="M51" s="44"/>
      <c r="N51" s="40"/>
      <c r="O51" s="27"/>
      <c r="P51" s="33"/>
    </row>
    <row r="52" spans="2:16" ht="12" customHeight="1" x14ac:dyDescent="0.25">
      <c r="B52" s="32"/>
      <c r="C52" s="97" t="s">
        <v>96</v>
      </c>
      <c r="D52" s="98">
        <v>1.4181459999999999</v>
      </c>
      <c r="E52" s="95">
        <v>0.25873299999999999</v>
      </c>
      <c r="F52" s="99">
        <f t="shared" si="7"/>
        <v>0.18244454379168296</v>
      </c>
      <c r="G52" s="96">
        <v>1.075615</v>
      </c>
      <c r="H52" s="96">
        <v>0.87152099999999999</v>
      </c>
      <c r="I52" s="99">
        <f t="shared" si="8"/>
        <v>0.81025366883131977</v>
      </c>
      <c r="J52" s="42"/>
      <c r="K52" s="42"/>
      <c r="L52" s="42"/>
      <c r="M52" s="44"/>
      <c r="N52" s="40"/>
      <c r="O52" s="27"/>
      <c r="P52" s="33"/>
    </row>
    <row r="53" spans="2:16" ht="12" customHeight="1" x14ac:dyDescent="0.25">
      <c r="B53" s="32"/>
      <c r="C53" s="97" t="s">
        <v>78</v>
      </c>
      <c r="D53" s="98">
        <v>0.47</v>
      </c>
      <c r="E53" s="95">
        <v>0</v>
      </c>
      <c r="F53" s="99">
        <f t="shared" si="7"/>
        <v>0</v>
      </c>
      <c r="G53" s="96">
        <v>0</v>
      </c>
      <c r="H53" s="96">
        <v>0</v>
      </c>
      <c r="I53" s="99" t="e">
        <f t="shared" si="8"/>
        <v>#DIV/0!</v>
      </c>
      <c r="J53" s="42"/>
      <c r="K53" s="42"/>
      <c r="L53" s="42"/>
      <c r="M53" s="44"/>
      <c r="N53" s="40"/>
      <c r="O53" s="27"/>
      <c r="P53" s="33"/>
    </row>
    <row r="54" spans="2:16" ht="12" customHeight="1" x14ac:dyDescent="0.25">
      <c r="B54" s="32"/>
      <c r="C54" s="97" t="s">
        <v>71</v>
      </c>
      <c r="D54" s="98">
        <v>1.4134500000000001</v>
      </c>
      <c r="E54" s="95">
        <v>0.79730500000000004</v>
      </c>
      <c r="F54" s="99">
        <f t="shared" si="7"/>
        <v>0.56408433266121905</v>
      </c>
      <c r="G54" s="96">
        <v>2.495673</v>
      </c>
      <c r="H54" s="96">
        <v>2.2128830000000002</v>
      </c>
      <c r="I54" s="99">
        <f t="shared" si="8"/>
        <v>0.88668787938163374</v>
      </c>
      <c r="J54" s="42"/>
      <c r="K54" s="42"/>
      <c r="L54" s="42"/>
      <c r="M54" s="44"/>
      <c r="N54" s="40"/>
      <c r="O54" s="27"/>
      <c r="P54" s="33"/>
    </row>
    <row r="55" spans="2:16" ht="12" customHeight="1" x14ac:dyDescent="0.25">
      <c r="B55" s="32"/>
      <c r="C55" s="100" t="s">
        <v>9</v>
      </c>
      <c r="D55" s="98">
        <f t="shared" ref="D55:E55" si="9">SUM(D44:D54)</f>
        <v>237.02953900000003</v>
      </c>
      <c r="E55" s="95">
        <f t="shared" si="9"/>
        <v>137.728095</v>
      </c>
      <c r="F55" s="99">
        <f t="shared" si="7"/>
        <v>0.58105878103235054</v>
      </c>
      <c r="G55" s="96">
        <f t="shared" ref="G55:H55" si="10">SUM(G44:G54)</f>
        <v>282.59334900000005</v>
      </c>
      <c r="H55" s="96">
        <f t="shared" si="10"/>
        <v>210.683742</v>
      </c>
      <c r="I55" s="99">
        <f t="shared" si="8"/>
        <v>0.74553680313261717</v>
      </c>
      <c r="J55" s="42"/>
      <c r="K55" s="42"/>
      <c r="L55" s="42"/>
      <c r="M55" s="44"/>
      <c r="N55" s="40"/>
      <c r="O55" s="27"/>
      <c r="P55" s="33"/>
    </row>
    <row r="56" spans="2:16" ht="12" customHeight="1" x14ac:dyDescent="0.25">
      <c r="B56" s="32"/>
      <c r="E56" s="41"/>
      <c r="G56" s="42"/>
      <c r="H56" s="42"/>
      <c r="I56" s="42"/>
      <c r="J56" s="42"/>
      <c r="K56" s="42"/>
      <c r="L56" s="42"/>
      <c r="M56" s="44"/>
      <c r="N56" s="40"/>
      <c r="O56" s="27"/>
      <c r="P56" s="33"/>
    </row>
    <row r="57" spans="2:16" ht="12" customHeight="1" x14ac:dyDescent="0.25">
      <c r="B57" s="32"/>
      <c r="C57" s="54" t="s">
        <v>58</v>
      </c>
      <c r="E57" s="41"/>
      <c r="G57" s="42"/>
      <c r="H57" s="42"/>
      <c r="I57" s="42"/>
      <c r="J57" s="42"/>
      <c r="K57" s="42"/>
      <c r="L57" s="42"/>
      <c r="M57" s="44"/>
      <c r="N57" s="40"/>
      <c r="O57" s="27"/>
      <c r="P57" s="33"/>
    </row>
    <row r="58" spans="2:16" ht="12" customHeight="1" x14ac:dyDescent="0.25">
      <c r="B58" s="32"/>
      <c r="E58" s="41"/>
      <c r="G58" s="42"/>
      <c r="H58" s="42"/>
      <c r="I58" s="42"/>
      <c r="J58" s="42"/>
      <c r="K58" s="42"/>
      <c r="L58" s="42"/>
      <c r="M58" s="44"/>
      <c r="N58" s="40"/>
      <c r="O58" s="27"/>
      <c r="P58" s="33"/>
    </row>
    <row r="59" spans="2:16" ht="12" customHeight="1" x14ac:dyDescent="0.25">
      <c r="B59" s="32"/>
      <c r="C59" s="101" t="s">
        <v>55</v>
      </c>
      <c r="D59" s="101" t="s">
        <v>94</v>
      </c>
      <c r="E59" s="102" t="s">
        <v>95</v>
      </c>
      <c r="F59" s="101" t="s">
        <v>59</v>
      </c>
      <c r="G59" s="103" t="s">
        <v>56</v>
      </c>
      <c r="H59" s="103" t="s">
        <v>57</v>
      </c>
      <c r="I59" s="101" t="s">
        <v>59</v>
      </c>
      <c r="J59" s="42"/>
      <c r="K59" s="42"/>
      <c r="L59" s="42"/>
      <c r="M59" s="44"/>
      <c r="N59" s="40"/>
      <c r="O59" s="27"/>
      <c r="P59" s="33"/>
    </row>
    <row r="60" spans="2:16" ht="12" customHeight="1" x14ac:dyDescent="0.25">
      <c r="B60" s="32"/>
      <c r="C60" s="97" t="s">
        <v>62</v>
      </c>
      <c r="D60" s="98">
        <v>280.46269599999999</v>
      </c>
      <c r="E60" s="95">
        <v>176.86745999999999</v>
      </c>
      <c r="F60" s="99">
        <f t="shared" ref="F60:F71" si="11">+E60/D60</f>
        <v>0.63062739723503192</v>
      </c>
      <c r="G60" s="96">
        <v>114.422155</v>
      </c>
      <c r="H60" s="96">
        <v>85.208586999999994</v>
      </c>
      <c r="I60" s="99">
        <f t="shared" ref="I60:I71" si="12">+H60/G60</f>
        <v>0.74468608810942249</v>
      </c>
      <c r="J60" s="42"/>
      <c r="K60" s="42"/>
      <c r="L60" s="42"/>
      <c r="M60" s="44"/>
      <c r="N60" s="40"/>
      <c r="O60" s="27"/>
      <c r="P60" s="33"/>
    </row>
    <row r="61" spans="2:16" ht="12" customHeight="1" x14ac:dyDescent="0.25">
      <c r="B61" s="32"/>
      <c r="C61" s="97" t="s">
        <v>65</v>
      </c>
      <c r="D61" s="98">
        <v>168.58388500000001</v>
      </c>
      <c r="E61" s="95">
        <v>72.170599999999993</v>
      </c>
      <c r="F61" s="99">
        <f t="shared" si="11"/>
        <v>0.42809904398632165</v>
      </c>
      <c r="G61" s="96">
        <v>83.178883999999996</v>
      </c>
      <c r="H61" s="96">
        <v>53.569077</v>
      </c>
      <c r="I61" s="99">
        <f t="shared" si="12"/>
        <v>0.64402255024243893</v>
      </c>
      <c r="J61" s="42"/>
      <c r="K61" s="42"/>
      <c r="L61" s="42"/>
      <c r="M61" s="44"/>
      <c r="N61" s="40"/>
      <c r="O61" s="27"/>
      <c r="P61" s="33"/>
    </row>
    <row r="62" spans="2:16" ht="12" customHeight="1" x14ac:dyDescent="0.25">
      <c r="B62" s="32"/>
      <c r="C62" s="97" t="s">
        <v>67</v>
      </c>
      <c r="D62" s="98">
        <v>119.201463</v>
      </c>
      <c r="E62" s="95">
        <v>58.342028999999997</v>
      </c>
      <c r="F62" s="99">
        <f t="shared" si="11"/>
        <v>0.48944054486982258</v>
      </c>
      <c r="G62" s="96">
        <v>67.486694999999997</v>
      </c>
      <c r="H62" s="96">
        <v>55.636144999999999</v>
      </c>
      <c r="I62" s="99">
        <f t="shared" si="12"/>
        <v>0.824401683917104</v>
      </c>
      <c r="J62" s="42"/>
      <c r="K62" s="42"/>
      <c r="L62" s="42"/>
      <c r="M62" s="44"/>
      <c r="N62" s="40"/>
      <c r="O62" s="27"/>
      <c r="P62" s="33"/>
    </row>
    <row r="63" spans="2:16" ht="12" customHeight="1" x14ac:dyDescent="0.25">
      <c r="B63" s="32"/>
      <c r="C63" s="97" t="s">
        <v>73</v>
      </c>
      <c r="D63" s="98">
        <v>88.532354999999995</v>
      </c>
      <c r="E63" s="95">
        <v>57.716357000000002</v>
      </c>
      <c r="F63" s="99">
        <f t="shared" si="11"/>
        <v>0.65192388703542348</v>
      </c>
      <c r="G63" s="96">
        <v>50.266260000000003</v>
      </c>
      <c r="H63" s="96">
        <v>26.723876000000001</v>
      </c>
      <c r="I63" s="99">
        <f t="shared" si="12"/>
        <v>0.53164639660877888</v>
      </c>
      <c r="J63" s="42"/>
      <c r="K63" s="42"/>
      <c r="L63" s="42"/>
      <c r="M63" s="44"/>
      <c r="N63" s="40"/>
      <c r="O63" s="27"/>
      <c r="P63" s="33"/>
    </row>
    <row r="64" spans="2:16" ht="12" customHeight="1" x14ac:dyDescent="0.25">
      <c r="B64" s="32"/>
      <c r="C64" s="97" t="s">
        <v>72</v>
      </c>
      <c r="D64" s="98">
        <v>65.692188000000002</v>
      </c>
      <c r="E64" s="95">
        <v>27.382137</v>
      </c>
      <c r="F64" s="99">
        <f t="shared" si="11"/>
        <v>0.41682485899236604</v>
      </c>
      <c r="G64" s="96">
        <v>31.070444999999999</v>
      </c>
      <c r="H64" s="96">
        <v>23.415206000000001</v>
      </c>
      <c r="I64" s="99">
        <f t="shared" si="12"/>
        <v>0.75361669264794895</v>
      </c>
      <c r="J64" s="42"/>
      <c r="K64" s="42"/>
      <c r="L64" s="42"/>
      <c r="M64" s="44"/>
      <c r="N64" s="40"/>
      <c r="O64" s="27"/>
      <c r="P64" s="33"/>
    </row>
    <row r="65" spans="2:16" ht="12" customHeight="1" x14ac:dyDescent="0.25">
      <c r="B65" s="32"/>
      <c r="C65" s="97" t="s">
        <v>66</v>
      </c>
      <c r="D65" s="98">
        <v>55.994540999999998</v>
      </c>
      <c r="E65" s="95">
        <v>29.77647</v>
      </c>
      <c r="F65" s="99">
        <f t="shared" si="11"/>
        <v>0.53177451709087142</v>
      </c>
      <c r="G65" s="96">
        <v>48.054026999999998</v>
      </c>
      <c r="H65" s="96">
        <v>32.423323000000003</v>
      </c>
      <c r="I65" s="99">
        <f t="shared" si="12"/>
        <v>0.67472644904453072</v>
      </c>
      <c r="J65" s="42"/>
      <c r="K65" s="42"/>
      <c r="L65" s="42"/>
      <c r="M65" s="44"/>
      <c r="N65" s="40"/>
      <c r="O65" s="27"/>
      <c r="P65" s="33"/>
    </row>
    <row r="66" spans="2:16" ht="12" customHeight="1" x14ac:dyDescent="0.25">
      <c r="B66" s="32"/>
      <c r="C66" s="97" t="s">
        <v>63</v>
      </c>
      <c r="D66" s="98">
        <v>48.556145999999998</v>
      </c>
      <c r="E66" s="95">
        <v>15.767756</v>
      </c>
      <c r="F66" s="99">
        <f t="shared" si="11"/>
        <v>0.32473244478670116</v>
      </c>
      <c r="G66" s="96">
        <v>24.413319000000001</v>
      </c>
      <c r="H66" s="96">
        <v>13.311776</v>
      </c>
      <c r="I66" s="99">
        <f t="shared" si="12"/>
        <v>0.5452669503888431</v>
      </c>
      <c r="J66" s="42"/>
      <c r="K66" s="42"/>
      <c r="L66" s="42"/>
      <c r="M66" s="44"/>
      <c r="N66" s="40"/>
      <c r="O66" s="27"/>
      <c r="P66" s="33"/>
    </row>
    <row r="67" spans="2:16" ht="12" customHeight="1" x14ac:dyDescent="0.25">
      <c r="B67" s="32"/>
      <c r="C67" s="97" t="s">
        <v>64</v>
      </c>
      <c r="D67" s="98">
        <v>43.148068000000002</v>
      </c>
      <c r="E67" s="95">
        <v>23.434149999999999</v>
      </c>
      <c r="F67" s="99">
        <f t="shared" si="11"/>
        <v>0.54311006462676381</v>
      </c>
      <c r="G67" s="96">
        <v>36.591340000000002</v>
      </c>
      <c r="H67" s="96">
        <v>25.498338</v>
      </c>
      <c r="I67" s="99">
        <f t="shared" si="12"/>
        <v>0.6968407825458155</v>
      </c>
      <c r="J67" s="42"/>
      <c r="K67" s="42"/>
      <c r="L67" s="42"/>
      <c r="M67" s="44"/>
      <c r="N67" s="40"/>
      <c r="O67" s="27"/>
      <c r="P67" s="33"/>
    </row>
    <row r="68" spans="2:16" ht="12" customHeight="1" x14ac:dyDescent="0.25">
      <c r="B68" s="32"/>
      <c r="C68" s="97" t="s">
        <v>61</v>
      </c>
      <c r="D68" s="98">
        <v>27.555702</v>
      </c>
      <c r="E68" s="95">
        <v>17.253301</v>
      </c>
      <c r="F68" s="99">
        <f t="shared" si="11"/>
        <v>0.62612453132204726</v>
      </c>
      <c r="G68" s="96">
        <v>15.669670999999999</v>
      </c>
      <c r="H68" s="96">
        <v>14.127003999999999</v>
      </c>
      <c r="I68" s="99">
        <f t="shared" si="12"/>
        <v>0.90155077282732998</v>
      </c>
      <c r="J68" s="42"/>
      <c r="K68" s="42"/>
      <c r="L68" s="42"/>
      <c r="M68" s="44"/>
      <c r="N68" s="40"/>
      <c r="O68" s="27"/>
      <c r="P68" s="33"/>
    </row>
    <row r="69" spans="2:16" ht="12" customHeight="1" x14ac:dyDescent="0.25">
      <c r="B69" s="32"/>
      <c r="C69" s="97" t="s">
        <v>74</v>
      </c>
      <c r="D69" s="98">
        <v>21.860484</v>
      </c>
      <c r="E69" s="95">
        <v>11.709244</v>
      </c>
      <c r="F69" s="99">
        <f t="shared" si="11"/>
        <v>0.53563516708962167</v>
      </c>
      <c r="G69" s="96">
        <v>11.888973</v>
      </c>
      <c r="H69" s="96">
        <v>10.432747000000001</v>
      </c>
      <c r="I69" s="99">
        <f t="shared" si="12"/>
        <v>0.87751456749039647</v>
      </c>
      <c r="J69" s="42"/>
      <c r="K69" s="42"/>
      <c r="L69" s="42"/>
      <c r="M69" s="44"/>
      <c r="N69" s="40"/>
      <c r="O69" s="27"/>
      <c r="P69" s="33"/>
    </row>
    <row r="70" spans="2:16" ht="12" customHeight="1" x14ac:dyDescent="0.25">
      <c r="B70" s="32"/>
      <c r="C70" s="97" t="s">
        <v>71</v>
      </c>
      <c r="D70" s="98">
        <v>23.864253999999999</v>
      </c>
      <c r="E70" s="95">
        <v>11.987704000000001</v>
      </c>
      <c r="F70" s="99">
        <f t="shared" si="11"/>
        <v>0.50232888067651316</v>
      </c>
      <c r="G70" s="96">
        <v>13.247928</v>
      </c>
      <c r="H70" s="96">
        <v>10.107926000000001</v>
      </c>
      <c r="I70" s="99">
        <f t="shared" si="12"/>
        <v>0.76298165267806417</v>
      </c>
      <c r="J70" s="42"/>
      <c r="K70" s="42"/>
      <c r="L70" s="42"/>
      <c r="M70" s="44"/>
      <c r="N70" s="40"/>
      <c r="O70" s="27"/>
      <c r="P70" s="33"/>
    </row>
    <row r="71" spans="2:16" ht="12" customHeight="1" x14ac:dyDescent="0.25">
      <c r="B71" s="32"/>
      <c r="C71" s="100" t="s">
        <v>9</v>
      </c>
      <c r="D71" s="98">
        <f t="shared" ref="D71:E71" si="13">SUM(D60:D70)</f>
        <v>943.45178199999998</v>
      </c>
      <c r="E71" s="95">
        <f t="shared" si="13"/>
        <v>502.40720800000008</v>
      </c>
      <c r="F71" s="99">
        <f t="shared" si="11"/>
        <v>0.53252028093577775</v>
      </c>
      <c r="G71" s="96">
        <f t="shared" ref="G71:H71" si="14">SUM(G60:G70)</f>
        <v>496.28969700000005</v>
      </c>
      <c r="H71" s="96">
        <f t="shared" si="14"/>
        <v>350.454005</v>
      </c>
      <c r="I71" s="99">
        <f t="shared" si="12"/>
        <v>0.70614805650498924</v>
      </c>
      <c r="J71" s="42"/>
      <c r="K71" s="42"/>
      <c r="L71" s="42"/>
      <c r="M71" s="44"/>
      <c r="N71" s="40"/>
      <c r="O71" s="27"/>
      <c r="P71" s="33"/>
    </row>
    <row r="72" spans="2:16" ht="12" customHeight="1" x14ac:dyDescent="0.25">
      <c r="B72" s="32"/>
      <c r="E72" s="41"/>
      <c r="F72" s="42"/>
      <c r="G72" s="42"/>
      <c r="H72" s="43"/>
      <c r="I72" s="42"/>
      <c r="J72" s="42"/>
      <c r="K72" s="42"/>
      <c r="L72" s="42"/>
      <c r="M72" s="44"/>
      <c r="N72" s="40"/>
      <c r="O72" s="27"/>
      <c r="P72" s="33"/>
    </row>
    <row r="73" spans="2:16" ht="12" customHeight="1" x14ac:dyDescent="0.25">
      <c r="B73" s="32"/>
      <c r="E73" s="41"/>
      <c r="F73" s="42"/>
      <c r="G73" s="42"/>
      <c r="H73" s="43"/>
      <c r="I73" s="42"/>
      <c r="J73" s="42"/>
      <c r="K73" s="42"/>
      <c r="L73" s="42"/>
      <c r="M73" s="44"/>
      <c r="N73" s="40"/>
      <c r="O73" s="27"/>
      <c r="P73" s="33"/>
    </row>
    <row r="74" spans="2:16" ht="12" customHeight="1" x14ac:dyDescent="0.25">
      <c r="B74" s="32"/>
      <c r="E74" s="41"/>
      <c r="F74" s="42"/>
      <c r="G74" s="42"/>
      <c r="H74" s="43"/>
      <c r="I74" s="42"/>
      <c r="J74" s="42"/>
      <c r="K74" s="42"/>
      <c r="L74" s="42"/>
      <c r="M74" s="44"/>
      <c r="N74" s="40"/>
      <c r="O74" s="27"/>
      <c r="P74" s="33"/>
    </row>
    <row r="75" spans="2:16" ht="12" customHeight="1" x14ac:dyDescent="0.25">
      <c r="B75" s="32"/>
      <c r="C75" s="54" t="s">
        <v>80</v>
      </c>
      <c r="E75" s="41"/>
      <c r="F75" s="42"/>
      <c r="G75" s="42"/>
      <c r="H75" s="43"/>
      <c r="I75" s="42"/>
      <c r="J75" s="42"/>
      <c r="K75" s="42"/>
      <c r="L75" s="42"/>
      <c r="M75" s="44"/>
      <c r="N75" s="40"/>
      <c r="O75" s="27"/>
      <c r="P75" s="33"/>
    </row>
    <row r="76" spans="2:16" ht="12" customHeight="1" x14ac:dyDescent="0.25">
      <c r="B76" s="32"/>
      <c r="C76" s="54"/>
      <c r="E76" s="41"/>
      <c r="F76" s="42"/>
      <c r="G76" s="42"/>
      <c r="H76" s="43"/>
      <c r="I76" s="42"/>
      <c r="J76" s="42"/>
      <c r="K76" s="42"/>
      <c r="L76" s="42"/>
      <c r="M76" s="44"/>
      <c r="N76" s="40"/>
      <c r="O76" s="27"/>
      <c r="P76" s="33"/>
    </row>
    <row r="77" spans="2:16" ht="12" customHeight="1" x14ac:dyDescent="0.25">
      <c r="B77" s="32"/>
      <c r="C77" s="54" t="s">
        <v>8</v>
      </c>
      <c r="E77" s="41"/>
      <c r="F77" s="42"/>
      <c r="G77" s="42"/>
      <c r="H77" s="43"/>
      <c r="I77" s="42"/>
      <c r="J77" s="42"/>
      <c r="K77" s="42"/>
      <c r="L77" s="42"/>
      <c r="M77" s="44"/>
      <c r="N77" s="40"/>
      <c r="O77" s="27"/>
      <c r="P77" s="33"/>
    </row>
    <row r="78" spans="2:16" ht="12" customHeight="1" x14ac:dyDescent="0.25">
      <c r="B78" s="32"/>
      <c r="E78" s="41"/>
      <c r="F78" s="42"/>
      <c r="G78" s="42"/>
      <c r="H78" s="43"/>
      <c r="I78" s="42"/>
      <c r="J78" s="42"/>
      <c r="K78" s="42"/>
      <c r="L78" s="42"/>
      <c r="M78" s="44"/>
      <c r="N78" s="40"/>
      <c r="O78" s="27"/>
      <c r="P78" s="33"/>
    </row>
    <row r="79" spans="2:16" ht="12" customHeight="1" x14ac:dyDescent="0.25">
      <c r="B79" s="32"/>
      <c r="C79" s="106" t="s">
        <v>60</v>
      </c>
      <c r="D79" s="106" t="s">
        <v>94</v>
      </c>
      <c r="E79" s="105" t="s">
        <v>95</v>
      </c>
      <c r="F79" s="106" t="s">
        <v>59</v>
      </c>
      <c r="G79" s="106" t="s">
        <v>56</v>
      </c>
      <c r="H79" s="106" t="s">
        <v>57</v>
      </c>
      <c r="I79" s="106" t="s">
        <v>59</v>
      </c>
      <c r="J79" s="42"/>
      <c r="K79" s="42"/>
      <c r="L79" s="42"/>
      <c r="M79" s="44"/>
      <c r="N79" s="40"/>
      <c r="O79" s="27"/>
      <c r="P79" s="33"/>
    </row>
    <row r="80" spans="2:16" ht="12" customHeight="1" x14ac:dyDescent="0.25">
      <c r="B80" s="32"/>
      <c r="C80" s="97" t="s">
        <v>97</v>
      </c>
      <c r="D80" s="98">
        <v>65.605787000000007</v>
      </c>
      <c r="E80" s="95">
        <v>46.549473999999996</v>
      </c>
      <c r="F80" s="99">
        <f t="shared" ref="F80:F87" si="15">+E80/D80</f>
        <v>0.70953304774775416</v>
      </c>
      <c r="G80" s="96">
        <v>6.7911770000000002</v>
      </c>
      <c r="H80" s="96">
        <v>6.1343769999999997</v>
      </c>
      <c r="I80" s="99">
        <f t="shared" ref="I80:I87" si="16">+H80/G80</f>
        <v>0.90328627865243383</v>
      </c>
      <c r="J80" s="107">
        <f>+D80/$D$87</f>
        <v>0.44699465026622631</v>
      </c>
      <c r="K80" s="42"/>
      <c r="L80" s="42"/>
      <c r="M80" s="44"/>
      <c r="N80" s="40"/>
      <c r="O80" s="27"/>
      <c r="P80" s="33"/>
    </row>
    <row r="81" spans="2:16" ht="12" customHeight="1" x14ac:dyDescent="0.25">
      <c r="B81" s="32"/>
      <c r="C81" s="97" t="s">
        <v>99</v>
      </c>
      <c r="D81" s="98">
        <v>62.609251</v>
      </c>
      <c r="E81" s="95">
        <v>15.423287999999999</v>
      </c>
      <c r="F81" s="99">
        <f t="shared" si="15"/>
        <v>0.24634199824559472</v>
      </c>
      <c r="G81" s="96">
        <v>31.325386999999999</v>
      </c>
      <c r="H81" s="96">
        <v>19.220783999999998</v>
      </c>
      <c r="I81" s="99">
        <f t="shared" si="16"/>
        <v>0.61358488563924207</v>
      </c>
      <c r="J81" s="107">
        <f t="shared" ref="J81:J86" si="17">+D81/$D$87</f>
        <v>0.42657822631066644</v>
      </c>
      <c r="K81" s="42"/>
      <c r="L81" s="42"/>
      <c r="M81" s="44"/>
      <c r="N81" s="40"/>
      <c r="O81" s="27"/>
      <c r="P81" s="33"/>
    </row>
    <row r="82" spans="2:16" ht="12" customHeight="1" x14ac:dyDescent="0.25">
      <c r="B82" s="32"/>
      <c r="C82" s="97" t="s">
        <v>98</v>
      </c>
      <c r="D82" s="98">
        <v>11.678515000000001</v>
      </c>
      <c r="E82" s="95">
        <v>6.2739149999999997</v>
      </c>
      <c r="F82" s="99">
        <f t="shared" si="15"/>
        <v>0.53721855903768578</v>
      </c>
      <c r="G82" s="96">
        <v>31.32846</v>
      </c>
      <c r="H82" s="96">
        <v>28.593541999999999</v>
      </c>
      <c r="I82" s="99">
        <f t="shared" si="16"/>
        <v>0.91270180532333856</v>
      </c>
      <c r="J82" s="107">
        <f t="shared" si="17"/>
        <v>7.956971430056739E-2</v>
      </c>
      <c r="K82" s="42"/>
      <c r="L82" s="42"/>
      <c r="M82" s="44"/>
      <c r="N82" s="40"/>
      <c r="O82" s="27"/>
      <c r="P82" s="33"/>
    </row>
    <row r="83" spans="2:16" ht="12" customHeight="1" x14ac:dyDescent="0.25">
      <c r="B83" s="32"/>
      <c r="C83" s="97" t="s">
        <v>100</v>
      </c>
      <c r="D83" s="98">
        <v>4.715039</v>
      </c>
      <c r="E83" s="95">
        <v>1.9736899999999999</v>
      </c>
      <c r="F83" s="99">
        <f t="shared" si="15"/>
        <v>0.41859462880370663</v>
      </c>
      <c r="G83" s="96">
        <v>40.898617999999999</v>
      </c>
      <c r="H83" s="96">
        <v>34.286982999999999</v>
      </c>
      <c r="I83" s="99">
        <f t="shared" si="16"/>
        <v>0.83834087009981606</v>
      </c>
      <c r="J83" s="107">
        <f t="shared" si="17"/>
        <v>3.2125172262572159E-2</v>
      </c>
      <c r="K83" s="42"/>
      <c r="L83" s="42"/>
      <c r="M83" s="44"/>
      <c r="N83" s="40"/>
      <c r="O83" s="27"/>
      <c r="P83" s="33"/>
    </row>
    <row r="84" spans="2:16" ht="12" customHeight="1" x14ac:dyDescent="0.25">
      <c r="B84" s="32"/>
      <c r="C84" s="97" t="s">
        <v>101</v>
      </c>
      <c r="D84" s="98">
        <v>2.1622629999999998</v>
      </c>
      <c r="E84" s="95">
        <v>1.0488010000000001</v>
      </c>
      <c r="F84" s="99">
        <f t="shared" si="15"/>
        <v>0.48504784108131166</v>
      </c>
      <c r="G84" s="96">
        <v>1.6935929999999999</v>
      </c>
      <c r="H84" s="96">
        <v>1.2313940000000001</v>
      </c>
      <c r="I84" s="99">
        <f t="shared" si="16"/>
        <v>0.72708968447555</v>
      </c>
      <c r="J84" s="107">
        <f t="shared" si="17"/>
        <v>1.4732236859967874E-2</v>
      </c>
      <c r="K84" s="42"/>
      <c r="L84" s="42"/>
      <c r="M84" s="44"/>
      <c r="N84" s="40"/>
      <c r="O84" s="27"/>
      <c r="P84" s="33"/>
    </row>
    <row r="85" spans="2:16" ht="12" customHeight="1" x14ac:dyDescent="0.25">
      <c r="B85" s="32"/>
      <c r="C85" s="97"/>
      <c r="D85" s="98"/>
      <c r="E85" s="95"/>
      <c r="F85" s="99" t="e">
        <f t="shared" si="15"/>
        <v>#DIV/0!</v>
      </c>
      <c r="G85" s="93"/>
      <c r="H85" s="94"/>
      <c r="I85" s="99" t="e">
        <f t="shared" si="16"/>
        <v>#DIV/0!</v>
      </c>
      <c r="J85" s="107">
        <f t="shared" si="17"/>
        <v>0</v>
      </c>
      <c r="K85" s="42"/>
      <c r="L85" s="42"/>
      <c r="M85" s="44"/>
      <c r="N85" s="40"/>
      <c r="O85" s="27"/>
      <c r="P85" s="33"/>
    </row>
    <row r="86" spans="2:16" ht="12" customHeight="1" x14ac:dyDescent="0.25">
      <c r="B86" s="32"/>
      <c r="C86" s="97"/>
      <c r="D86" s="98"/>
      <c r="E86" s="95"/>
      <c r="F86" s="99" t="e">
        <f t="shared" si="15"/>
        <v>#DIV/0!</v>
      </c>
      <c r="G86" s="93"/>
      <c r="H86" s="94"/>
      <c r="I86" s="99" t="e">
        <f t="shared" si="16"/>
        <v>#DIV/0!</v>
      </c>
      <c r="J86" s="107">
        <f t="shared" si="17"/>
        <v>0</v>
      </c>
      <c r="K86" s="42"/>
      <c r="L86" s="42"/>
      <c r="M86" s="44"/>
      <c r="N86" s="40"/>
      <c r="O86" s="27"/>
      <c r="P86" s="33"/>
    </row>
    <row r="87" spans="2:16" ht="12" customHeight="1" x14ac:dyDescent="0.25">
      <c r="B87" s="32"/>
      <c r="C87" s="100" t="s">
        <v>9</v>
      </c>
      <c r="D87" s="98">
        <f t="shared" ref="D87:E87" si="18">SUM(D80:D86)</f>
        <v>146.77085499999998</v>
      </c>
      <c r="E87" s="95">
        <f t="shared" si="18"/>
        <v>71.269167999999993</v>
      </c>
      <c r="F87" s="99">
        <f t="shared" si="15"/>
        <v>0.48558120070909172</v>
      </c>
      <c r="G87" s="98">
        <f t="shared" ref="G87" si="19">SUM(G80:G86)</f>
        <v>112.03723499999998</v>
      </c>
      <c r="H87" s="95">
        <f t="shared" ref="H87" si="20">SUM(H80:H86)</f>
        <v>89.467079999999982</v>
      </c>
      <c r="I87" s="99">
        <f t="shared" si="16"/>
        <v>0.79854773281400593</v>
      </c>
      <c r="J87" s="42"/>
      <c r="K87" s="42"/>
      <c r="L87" s="42"/>
      <c r="M87" s="44"/>
      <c r="N87" s="40"/>
      <c r="O87" s="27"/>
      <c r="P87" s="33"/>
    </row>
    <row r="88" spans="2:16" ht="12" customHeight="1" x14ac:dyDescent="0.25">
      <c r="B88" s="32"/>
      <c r="E88" s="41"/>
      <c r="F88" s="42"/>
      <c r="G88" s="42"/>
      <c r="H88" s="43"/>
      <c r="I88" s="42"/>
      <c r="J88" s="42"/>
      <c r="K88" s="42"/>
      <c r="L88" s="42"/>
      <c r="M88" s="44"/>
      <c r="N88" s="40"/>
      <c r="O88" s="27"/>
      <c r="P88" s="33"/>
    </row>
    <row r="89" spans="2:16" ht="12" customHeight="1" x14ac:dyDescent="0.25">
      <c r="B89" s="32"/>
      <c r="C89" s="54" t="s">
        <v>6</v>
      </c>
      <c r="E89" s="41"/>
      <c r="F89" s="42"/>
      <c r="G89" s="42"/>
      <c r="H89" s="43"/>
      <c r="I89" s="42"/>
      <c r="J89" s="42"/>
      <c r="K89" s="42"/>
      <c r="L89" s="42"/>
      <c r="M89" s="44"/>
      <c r="N89" s="40"/>
      <c r="O89" s="27"/>
      <c r="P89" s="33"/>
    </row>
    <row r="90" spans="2:16" ht="12" customHeight="1" x14ac:dyDescent="0.25">
      <c r="B90" s="32"/>
      <c r="E90" s="41"/>
      <c r="F90" s="42"/>
      <c r="G90" s="42"/>
      <c r="H90" s="43"/>
      <c r="I90" s="42"/>
      <c r="J90" s="42"/>
      <c r="K90" s="42"/>
      <c r="L90" s="42"/>
      <c r="M90" s="44"/>
      <c r="N90" s="40"/>
      <c r="O90" s="27"/>
      <c r="P90" s="33"/>
    </row>
    <row r="91" spans="2:16" ht="12" customHeight="1" x14ac:dyDescent="0.25">
      <c r="B91" s="32"/>
      <c r="C91" s="106" t="s">
        <v>60</v>
      </c>
      <c r="D91" s="106" t="s">
        <v>94</v>
      </c>
      <c r="E91" s="105" t="s">
        <v>95</v>
      </c>
      <c r="F91" s="106" t="s">
        <v>59</v>
      </c>
      <c r="G91" s="106" t="s">
        <v>56</v>
      </c>
      <c r="H91" s="106" t="s">
        <v>57</v>
      </c>
      <c r="I91" s="106" t="s">
        <v>59</v>
      </c>
      <c r="J91" s="42"/>
      <c r="K91" s="42"/>
      <c r="L91" s="42"/>
      <c r="M91" s="44"/>
      <c r="N91" s="40"/>
      <c r="O91" s="27"/>
      <c r="P91" s="33"/>
    </row>
    <row r="92" spans="2:16" ht="12" customHeight="1" x14ac:dyDescent="0.25">
      <c r="B92" s="32"/>
      <c r="C92" s="97" t="s">
        <v>99</v>
      </c>
      <c r="D92" s="98">
        <v>170.55522199999999</v>
      </c>
      <c r="E92" s="95">
        <v>107.439666</v>
      </c>
      <c r="F92" s="99">
        <f t="shared" ref="F92:F99" si="21">+E92/D92</f>
        <v>0.62994064174710529</v>
      </c>
      <c r="G92" s="96">
        <v>55.994501</v>
      </c>
      <c r="H92" s="96">
        <v>53.422235000000001</v>
      </c>
      <c r="I92" s="99">
        <f t="shared" ref="I92:I99" si="22">+H92/G92</f>
        <v>0.95406216764035456</v>
      </c>
      <c r="J92" s="107">
        <f>D92/$D$99</f>
        <v>0.71955260394781417</v>
      </c>
      <c r="K92" s="42"/>
      <c r="L92" s="42"/>
      <c r="M92" s="44"/>
      <c r="N92" s="40"/>
      <c r="O92" s="27"/>
      <c r="P92" s="33"/>
    </row>
    <row r="93" spans="2:16" ht="12" customHeight="1" x14ac:dyDescent="0.25">
      <c r="B93" s="32"/>
      <c r="C93" s="97" t="s">
        <v>97</v>
      </c>
      <c r="D93" s="98">
        <v>46.170974999999999</v>
      </c>
      <c r="E93" s="95">
        <v>13.331830999999999</v>
      </c>
      <c r="F93" s="99">
        <f t="shared" si="21"/>
        <v>0.28874917629528074</v>
      </c>
      <c r="G93" s="96">
        <v>11.781855</v>
      </c>
      <c r="H93" s="96">
        <v>5.3124570000000002</v>
      </c>
      <c r="I93" s="99">
        <f t="shared" si="22"/>
        <v>0.45090157704368283</v>
      </c>
      <c r="J93" s="107">
        <f t="shared" ref="J93:J98" si="23">D93/$D$99</f>
        <v>0.19478996244430108</v>
      </c>
      <c r="K93" s="42"/>
      <c r="L93" s="42"/>
      <c r="M93" s="44"/>
      <c r="N93" s="40"/>
      <c r="O93" s="27"/>
      <c r="P93" s="33"/>
    </row>
    <row r="94" spans="2:16" ht="12" customHeight="1" x14ac:dyDescent="0.25">
      <c r="B94" s="32"/>
      <c r="C94" s="97" t="s">
        <v>100</v>
      </c>
      <c r="D94" s="98">
        <v>10.823380999999999</v>
      </c>
      <c r="E94" s="95">
        <v>7.934469</v>
      </c>
      <c r="F94" s="99">
        <f t="shared" si="21"/>
        <v>0.73308599226064386</v>
      </c>
      <c r="G94" s="96">
        <v>7.5549410000000004</v>
      </c>
      <c r="H94" s="96">
        <v>6.9574059999999998</v>
      </c>
      <c r="I94" s="99">
        <f t="shared" si="22"/>
        <v>0.92090805209464899</v>
      </c>
      <c r="J94" s="107">
        <f t="shared" si="23"/>
        <v>4.566258300827223E-2</v>
      </c>
      <c r="K94" s="42"/>
      <c r="L94" s="42"/>
      <c r="M94" s="44"/>
      <c r="N94" s="40"/>
      <c r="O94" s="27"/>
      <c r="P94" s="33"/>
    </row>
    <row r="95" spans="2:16" ht="12" customHeight="1" x14ac:dyDescent="0.25">
      <c r="B95" s="32"/>
      <c r="C95" s="97" t="s">
        <v>98</v>
      </c>
      <c r="D95" s="98">
        <v>9.4799609999999994</v>
      </c>
      <c r="E95" s="95">
        <v>9.0221289999999996</v>
      </c>
      <c r="F95" s="99">
        <f t="shared" si="21"/>
        <v>0.95170528655128439</v>
      </c>
      <c r="G95" s="96">
        <v>207.26205200000001</v>
      </c>
      <c r="H95" s="96">
        <v>144.99164500000001</v>
      </c>
      <c r="I95" s="99">
        <f t="shared" si="22"/>
        <v>0.69955712394471514</v>
      </c>
      <c r="J95" s="107">
        <f t="shared" si="23"/>
        <v>3.9994850599612393E-2</v>
      </c>
      <c r="K95" s="42"/>
      <c r="L95" s="42"/>
      <c r="M95" s="44"/>
      <c r="N95" s="40"/>
      <c r="O95" s="27"/>
      <c r="P95" s="33"/>
    </row>
    <row r="96" spans="2:16" ht="12" customHeight="1" x14ac:dyDescent="0.25">
      <c r="B96" s="32"/>
      <c r="C96" s="97"/>
      <c r="D96" s="98"/>
      <c r="E96" s="95"/>
      <c r="F96" s="99" t="e">
        <f t="shared" si="21"/>
        <v>#DIV/0!</v>
      </c>
      <c r="G96" s="96"/>
      <c r="H96" s="96"/>
      <c r="I96" s="99" t="e">
        <f t="shared" si="22"/>
        <v>#DIV/0!</v>
      </c>
      <c r="J96" s="107">
        <f t="shared" si="23"/>
        <v>0</v>
      </c>
      <c r="K96" s="42"/>
      <c r="L96" s="42"/>
      <c r="M96" s="44"/>
      <c r="N96" s="40"/>
      <c r="O96" s="27"/>
      <c r="P96" s="33"/>
    </row>
    <row r="97" spans="2:16" ht="12" customHeight="1" x14ac:dyDescent="0.25">
      <c r="B97" s="32"/>
      <c r="C97" s="97"/>
      <c r="D97" s="98"/>
      <c r="E97" s="95"/>
      <c r="F97" s="99" t="e">
        <f t="shared" si="21"/>
        <v>#DIV/0!</v>
      </c>
      <c r="G97" s="93"/>
      <c r="H97" s="94"/>
      <c r="I97" s="99" t="e">
        <f t="shared" si="22"/>
        <v>#DIV/0!</v>
      </c>
      <c r="J97" s="107">
        <f t="shared" si="23"/>
        <v>0</v>
      </c>
      <c r="K97" s="42"/>
      <c r="L97" s="42"/>
      <c r="M97" s="44"/>
      <c r="N97" s="40"/>
      <c r="O97" s="27"/>
      <c r="P97" s="33"/>
    </row>
    <row r="98" spans="2:16" ht="12" customHeight="1" x14ac:dyDescent="0.25">
      <c r="B98" s="32"/>
      <c r="C98" s="97"/>
      <c r="D98" s="98"/>
      <c r="E98" s="95"/>
      <c r="F98" s="99" t="e">
        <f t="shared" si="21"/>
        <v>#DIV/0!</v>
      </c>
      <c r="G98" s="93"/>
      <c r="H98" s="94"/>
      <c r="I98" s="99" t="e">
        <f t="shared" si="22"/>
        <v>#DIV/0!</v>
      </c>
      <c r="J98" s="107">
        <f t="shared" si="23"/>
        <v>0</v>
      </c>
      <c r="K98" s="42"/>
      <c r="L98" s="42"/>
      <c r="M98" s="44"/>
      <c r="N98" s="40"/>
      <c r="O98" s="27"/>
      <c r="P98" s="33"/>
    </row>
    <row r="99" spans="2:16" ht="12" customHeight="1" x14ac:dyDescent="0.25">
      <c r="B99" s="32"/>
      <c r="C99" s="100" t="s">
        <v>9</v>
      </c>
      <c r="D99" s="98">
        <f t="shared" ref="D99:E99" si="24">SUM(D92:D98)</f>
        <v>237.029539</v>
      </c>
      <c r="E99" s="95">
        <f t="shared" si="24"/>
        <v>137.728095</v>
      </c>
      <c r="F99" s="99">
        <f t="shared" si="21"/>
        <v>0.58105878103235054</v>
      </c>
      <c r="G99" s="98">
        <f t="shared" ref="G99:H99" si="25">SUM(G92:G98)</f>
        <v>282.59334899999999</v>
      </c>
      <c r="H99" s="95">
        <f t="shared" si="25"/>
        <v>210.68374299999999</v>
      </c>
      <c r="I99" s="99">
        <f t="shared" si="22"/>
        <v>0.74553680667127098</v>
      </c>
      <c r="J99" s="42"/>
      <c r="K99" s="42"/>
      <c r="L99" s="42"/>
      <c r="M99" s="44"/>
      <c r="N99" s="40"/>
      <c r="O99" s="27"/>
      <c r="P99" s="33"/>
    </row>
    <row r="100" spans="2:16" ht="12" customHeight="1" x14ac:dyDescent="0.25">
      <c r="B100" s="32"/>
      <c r="E100" s="41"/>
      <c r="F100" s="42"/>
      <c r="G100" s="42"/>
      <c r="H100" s="43"/>
      <c r="I100" s="42"/>
      <c r="J100" s="42"/>
      <c r="K100" s="42"/>
      <c r="L100" s="42"/>
      <c r="M100" s="44"/>
      <c r="N100" s="40"/>
      <c r="O100" s="27"/>
      <c r="P100" s="33"/>
    </row>
    <row r="101" spans="2:16" ht="12" customHeight="1" x14ac:dyDescent="0.25">
      <c r="B101" s="32"/>
      <c r="C101" s="54" t="s">
        <v>58</v>
      </c>
      <c r="E101" s="41"/>
      <c r="F101" s="42"/>
      <c r="G101" s="42"/>
      <c r="H101" s="43"/>
      <c r="I101" s="42"/>
      <c r="J101" s="42"/>
      <c r="K101" s="42"/>
      <c r="L101" s="42"/>
      <c r="M101" s="44"/>
      <c r="N101" s="40"/>
      <c r="O101" s="27"/>
      <c r="P101" s="33"/>
    </row>
    <row r="102" spans="2:16" ht="12" customHeight="1" x14ac:dyDescent="0.25">
      <c r="B102" s="32"/>
      <c r="E102" s="41"/>
      <c r="F102" s="42"/>
      <c r="G102" s="42"/>
      <c r="H102" s="43"/>
      <c r="I102" s="42"/>
      <c r="J102" s="42"/>
      <c r="K102" s="42"/>
      <c r="L102" s="42"/>
      <c r="M102" s="44"/>
      <c r="N102" s="40"/>
      <c r="O102" s="27"/>
      <c r="P102" s="33"/>
    </row>
    <row r="103" spans="2:16" ht="12" customHeight="1" x14ac:dyDescent="0.25">
      <c r="B103" s="32"/>
      <c r="C103" s="106" t="s">
        <v>60</v>
      </c>
      <c r="D103" s="106" t="s">
        <v>94</v>
      </c>
      <c r="E103" s="105" t="s">
        <v>95</v>
      </c>
      <c r="F103" s="106" t="s">
        <v>59</v>
      </c>
      <c r="G103" s="106" t="s">
        <v>56</v>
      </c>
      <c r="H103" s="106" t="s">
        <v>57</v>
      </c>
      <c r="I103" s="106" t="s">
        <v>59</v>
      </c>
      <c r="J103" s="42"/>
      <c r="K103" s="42"/>
      <c r="L103" s="42"/>
      <c r="M103" s="44"/>
      <c r="N103" s="40"/>
      <c r="O103" s="27"/>
      <c r="P103" s="33"/>
    </row>
    <row r="104" spans="2:16" ht="12" customHeight="1" x14ac:dyDescent="0.25">
      <c r="B104" s="32"/>
      <c r="C104" s="97" t="s">
        <v>99</v>
      </c>
      <c r="D104" s="98">
        <v>812.76584700000001</v>
      </c>
      <c r="E104" s="95">
        <v>446.73040099999997</v>
      </c>
      <c r="F104" s="99">
        <f t="shared" ref="F104:F111" si="26">+E104/D104</f>
        <v>0.54964219110451862</v>
      </c>
      <c r="G104" s="96">
        <v>390.390581</v>
      </c>
      <c r="H104" s="96">
        <v>285.30751900000001</v>
      </c>
      <c r="I104" s="99">
        <f t="shared" ref="I104:I111" si="27">+H104/G104</f>
        <v>0.73082582645609484</v>
      </c>
      <c r="J104" s="107">
        <f>D104/$D$111</f>
        <v>0.86148106613041531</v>
      </c>
      <c r="K104" s="42"/>
      <c r="L104" s="42"/>
      <c r="M104" s="44"/>
      <c r="N104" s="40"/>
      <c r="O104" s="27"/>
      <c r="P104" s="33"/>
    </row>
    <row r="105" spans="2:16" ht="12" customHeight="1" x14ac:dyDescent="0.25">
      <c r="B105" s="32"/>
      <c r="C105" s="97" t="s">
        <v>98</v>
      </c>
      <c r="D105" s="98">
        <v>44.826343999999999</v>
      </c>
      <c r="E105" s="95">
        <v>27.852450000000001</v>
      </c>
      <c r="F105" s="99">
        <f t="shared" si="26"/>
        <v>0.6213411024552884</v>
      </c>
      <c r="G105" s="96">
        <v>56.078853000000002</v>
      </c>
      <c r="H105" s="96">
        <v>37.382201999999999</v>
      </c>
      <c r="I105" s="99">
        <f t="shared" si="27"/>
        <v>0.66660068814174922</v>
      </c>
      <c r="J105" s="107">
        <f t="shared" ref="J105:J110" si="28">D105/$D$111</f>
        <v>4.7513126643286156E-2</v>
      </c>
      <c r="K105" s="42"/>
      <c r="L105" s="42"/>
      <c r="M105" s="44"/>
      <c r="N105" s="40"/>
      <c r="O105" s="27"/>
      <c r="P105" s="33"/>
    </row>
    <row r="106" spans="2:16" ht="12" customHeight="1" x14ac:dyDescent="0.25">
      <c r="B106" s="32"/>
      <c r="C106" s="97" t="s">
        <v>97</v>
      </c>
      <c r="D106" s="98">
        <v>38.952328999999999</v>
      </c>
      <c r="E106" s="95">
        <v>10.325937</v>
      </c>
      <c r="F106" s="99">
        <f t="shared" si="26"/>
        <v>0.2650916457395911</v>
      </c>
      <c r="G106" s="96">
        <v>16.110427999999999</v>
      </c>
      <c r="H106" s="96">
        <v>7.8174970000000004</v>
      </c>
      <c r="I106" s="99">
        <f t="shared" si="27"/>
        <v>0.48524452609204427</v>
      </c>
      <c r="J106" s="107">
        <f t="shared" si="28"/>
        <v>4.1287037390958049E-2</v>
      </c>
      <c r="K106" s="42"/>
      <c r="L106" s="42"/>
      <c r="M106" s="44"/>
      <c r="N106" s="40"/>
      <c r="O106" s="27"/>
      <c r="P106" s="33"/>
    </row>
    <row r="107" spans="2:16" ht="12" customHeight="1" x14ac:dyDescent="0.25">
      <c r="B107" s="32"/>
      <c r="C107" s="97" t="s">
        <v>101</v>
      </c>
      <c r="D107" s="98">
        <v>33.833950000000002</v>
      </c>
      <c r="E107" s="95">
        <v>12.207635</v>
      </c>
      <c r="F107" s="99">
        <f t="shared" si="26"/>
        <v>0.36081022168561455</v>
      </c>
      <c r="G107" s="96">
        <v>21.665149</v>
      </c>
      <c r="H107" s="96">
        <v>11.979376999999999</v>
      </c>
      <c r="I107" s="99">
        <f t="shared" si="27"/>
        <v>0.55293305391068392</v>
      </c>
      <c r="J107" s="107">
        <f t="shared" si="28"/>
        <v>3.5861875132904258E-2</v>
      </c>
      <c r="K107" s="42"/>
      <c r="L107" s="42"/>
      <c r="M107" s="44"/>
      <c r="N107" s="40"/>
      <c r="O107" s="27"/>
      <c r="P107" s="33"/>
    </row>
    <row r="108" spans="2:16" ht="12" customHeight="1" x14ac:dyDescent="0.25">
      <c r="B108" s="32"/>
      <c r="C108" s="97" t="s">
        <v>100</v>
      </c>
      <c r="D108" s="98">
        <v>13.073312</v>
      </c>
      <c r="E108" s="95">
        <v>5.2907840000000004</v>
      </c>
      <c r="F108" s="99">
        <f t="shared" si="26"/>
        <v>0.40470111934909841</v>
      </c>
      <c r="G108" s="96">
        <v>12.044686</v>
      </c>
      <c r="H108" s="96">
        <v>7.967409</v>
      </c>
      <c r="I108" s="99">
        <f t="shared" si="27"/>
        <v>0.66148748086915676</v>
      </c>
      <c r="J108" s="107">
        <f t="shared" si="28"/>
        <v>1.3856894702436421E-2</v>
      </c>
      <c r="K108" s="42"/>
      <c r="L108" s="42"/>
      <c r="M108" s="44"/>
      <c r="N108" s="40"/>
      <c r="O108" s="27"/>
      <c r="P108" s="33"/>
    </row>
    <row r="109" spans="2:16" ht="12" customHeight="1" x14ac:dyDescent="0.25">
      <c r="B109" s="32"/>
      <c r="C109" s="97"/>
      <c r="D109" s="98"/>
      <c r="E109" s="95"/>
      <c r="F109" s="99" t="e">
        <f t="shared" si="26"/>
        <v>#DIV/0!</v>
      </c>
      <c r="G109" s="96"/>
      <c r="H109" s="96"/>
      <c r="I109" s="99" t="e">
        <f t="shared" si="27"/>
        <v>#DIV/0!</v>
      </c>
      <c r="J109" s="107">
        <f t="shared" si="28"/>
        <v>0</v>
      </c>
      <c r="K109" s="42"/>
      <c r="L109" s="42"/>
      <c r="M109" s="44"/>
      <c r="N109" s="40"/>
      <c r="O109" s="27"/>
      <c r="P109" s="33"/>
    </row>
    <row r="110" spans="2:16" ht="12" customHeight="1" x14ac:dyDescent="0.25">
      <c r="B110" s="32"/>
      <c r="C110" s="97"/>
      <c r="D110" s="98"/>
      <c r="E110" s="95"/>
      <c r="F110" s="99" t="e">
        <f t="shared" si="26"/>
        <v>#DIV/0!</v>
      </c>
      <c r="G110" s="96"/>
      <c r="H110" s="96"/>
      <c r="I110" s="99" t="e">
        <f t="shared" si="27"/>
        <v>#DIV/0!</v>
      </c>
      <c r="J110" s="107">
        <f t="shared" si="28"/>
        <v>0</v>
      </c>
      <c r="K110" s="42"/>
      <c r="L110" s="42"/>
      <c r="M110" s="44"/>
      <c r="N110" s="40"/>
      <c r="O110" s="27"/>
      <c r="P110" s="33"/>
    </row>
    <row r="111" spans="2:16" ht="12" customHeight="1" x14ac:dyDescent="0.25">
      <c r="B111" s="32"/>
      <c r="C111" s="100" t="s">
        <v>9</v>
      </c>
      <c r="D111" s="98">
        <f t="shared" ref="D111:E111" si="29">SUM(D104:D110)</f>
        <v>943.45178199999987</v>
      </c>
      <c r="E111" s="95">
        <f t="shared" si="29"/>
        <v>502.40720699999991</v>
      </c>
      <c r="F111" s="99">
        <f t="shared" si="26"/>
        <v>0.53252027987584005</v>
      </c>
      <c r="G111" s="98">
        <f t="shared" ref="G111:H111" si="30">SUM(G104:G110)</f>
        <v>496.28969699999999</v>
      </c>
      <c r="H111" s="95">
        <f t="shared" si="30"/>
        <v>350.454004</v>
      </c>
      <c r="I111" s="99">
        <f t="shared" si="27"/>
        <v>0.70614805449003715</v>
      </c>
      <c r="J111" s="42"/>
      <c r="K111" s="42"/>
      <c r="L111" s="42"/>
      <c r="M111" s="44"/>
      <c r="N111" s="40"/>
      <c r="O111" s="27"/>
      <c r="P111" s="33"/>
    </row>
    <row r="112" spans="2:16" ht="12" customHeight="1" x14ac:dyDescent="0.25">
      <c r="B112" s="32"/>
      <c r="E112" s="41"/>
      <c r="F112" s="42"/>
      <c r="G112" s="42"/>
      <c r="H112" s="43"/>
      <c r="I112" s="42"/>
      <c r="J112" s="42"/>
      <c r="K112" s="42"/>
      <c r="L112" s="42"/>
      <c r="M112" s="44"/>
      <c r="N112" s="40"/>
      <c r="O112" s="27"/>
      <c r="P112" s="33"/>
    </row>
    <row r="113" spans="2:16" ht="12" customHeight="1" x14ac:dyDescent="0.25">
      <c r="B113" s="32"/>
      <c r="E113" s="41"/>
      <c r="F113" s="42"/>
      <c r="G113" s="42"/>
      <c r="H113" s="43"/>
      <c r="I113" s="42"/>
      <c r="J113" s="42"/>
      <c r="K113" s="42"/>
      <c r="L113" s="42"/>
      <c r="M113" s="44"/>
      <c r="N113" s="40"/>
      <c r="O113" s="27"/>
      <c r="P113" s="33"/>
    </row>
    <row r="114" spans="2:16" x14ac:dyDescent="0.2">
      <c r="B114" s="32"/>
      <c r="P114" s="33"/>
    </row>
    <row r="115" spans="2:16" x14ac:dyDescent="0.2">
      <c r="B115" s="32"/>
      <c r="P115" s="33"/>
    </row>
    <row r="116" spans="2:16" x14ac:dyDescent="0.2">
      <c r="B116" s="32"/>
      <c r="P116" s="33"/>
    </row>
    <row r="117" spans="2:16" x14ac:dyDescent="0.2">
      <c r="B117" s="32"/>
      <c r="P117" s="33"/>
    </row>
    <row r="118" spans="2:16" x14ac:dyDescent="0.2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9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opLeftCell="A2" zoomScale="115" zoomScaleNormal="115" workbookViewId="0">
      <selection activeCell="A2" sqref="A2"/>
    </sheetView>
  </sheetViews>
  <sheetFormatPr baseColWidth="10" defaultColWidth="0" defaultRowHeight="0" customHeight="1" zeroHeight="1" x14ac:dyDescent="0.25"/>
  <cols>
    <col min="1" max="15" width="8.85546875" style="14" customWidth="1"/>
    <col min="16" max="16" width="40.7109375" style="14" customWidth="1"/>
    <col min="17" max="19" width="6.28515625" customWidth="1"/>
    <col min="20" max="16384" width="8.85546875" hidden="1"/>
  </cols>
  <sheetData>
    <row r="1" spans="1:19" s="2" customFormat="1" ht="9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  <c r="S1" s="1"/>
    </row>
    <row r="2" spans="1:19" s="2" customFormat="1" ht="9" customHeight="1" x14ac:dyDescent="0.2">
      <c r="A2" s="8"/>
      <c r="B2" s="9"/>
      <c r="C2" s="9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"/>
      <c r="S2" s="1"/>
    </row>
    <row r="3" spans="1:19" s="2" customFormat="1" ht="18" x14ac:dyDescent="0.2">
      <c r="A3" s="7"/>
      <c r="B3" s="10"/>
      <c r="C3" s="10"/>
      <c r="D3" s="10"/>
      <c r="E3" s="10"/>
      <c r="F3" s="10"/>
      <c r="G3" s="15"/>
      <c r="H3" s="15"/>
      <c r="I3" s="15"/>
      <c r="J3" s="15"/>
      <c r="K3" s="15"/>
      <c r="L3" s="15"/>
      <c r="M3" s="15"/>
      <c r="N3" s="15"/>
      <c r="O3" s="15"/>
      <c r="P3" s="15"/>
      <c r="Q3" s="1"/>
      <c r="S3" s="1"/>
    </row>
    <row r="4" spans="1:19" s="2" customFormat="1" ht="12.75" x14ac:dyDescent="0.2">
      <c r="A4" s="7"/>
      <c r="B4" s="7"/>
      <c r="C4" s="7"/>
      <c r="D4" s="11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1"/>
      <c r="S4" s="1"/>
    </row>
    <row r="5" spans="1:19" s="2" customFormat="1" ht="12" x14ac:dyDescent="0.2">
      <c r="A5" s="7"/>
      <c r="B5" s="7"/>
      <c r="C5" s="7"/>
      <c r="D5" s="7"/>
      <c r="E5" s="7"/>
      <c r="F5" s="7"/>
      <c r="G5" s="7"/>
      <c r="H5" s="7"/>
      <c r="O5" s="7"/>
      <c r="P5" s="7"/>
      <c r="Q5" s="1"/>
      <c r="S5" s="1"/>
    </row>
    <row r="6" spans="1:19" s="2" customFormat="1" ht="23.25" x14ac:dyDescent="0.35">
      <c r="A6" s="7"/>
      <c r="B6" s="7"/>
      <c r="C6" s="7"/>
      <c r="D6" s="7"/>
      <c r="E6" s="7"/>
      <c r="F6" s="7"/>
      <c r="G6" s="7"/>
      <c r="H6" s="7"/>
      <c r="I6" s="19"/>
      <c r="J6" s="19"/>
      <c r="K6" s="19" t="s">
        <v>1</v>
      </c>
      <c r="L6" s="19"/>
      <c r="M6" s="19"/>
      <c r="N6" s="19"/>
      <c r="O6" s="7"/>
      <c r="P6" s="7"/>
      <c r="Q6" s="1"/>
      <c r="S6" s="1"/>
    </row>
    <row r="7" spans="1:19" s="2" customFormat="1" ht="23.25" x14ac:dyDescent="0.35">
      <c r="A7" s="7"/>
      <c r="B7" s="7"/>
      <c r="C7" s="7"/>
      <c r="D7" s="7"/>
      <c r="E7" s="7"/>
      <c r="F7" s="7"/>
      <c r="G7" s="7"/>
      <c r="H7" s="7"/>
      <c r="K7" s="20"/>
      <c r="L7" s="20"/>
      <c r="O7" s="7"/>
      <c r="P7" s="7"/>
      <c r="Q7" s="1"/>
      <c r="S7" s="1"/>
    </row>
    <row r="8" spans="1:19" s="2" customFormat="1" ht="23.25" x14ac:dyDescent="0.35">
      <c r="A8" s="7"/>
      <c r="B8" s="7"/>
      <c r="C8" s="7"/>
      <c r="D8" s="7"/>
      <c r="E8" s="7"/>
      <c r="F8" s="7"/>
      <c r="G8" s="7"/>
      <c r="H8" s="7"/>
      <c r="K8" s="21" t="s">
        <v>85</v>
      </c>
      <c r="L8" s="22"/>
      <c r="O8" s="7"/>
      <c r="P8" s="7"/>
      <c r="Q8" s="1"/>
      <c r="S8" s="1"/>
    </row>
    <row r="9" spans="1:19" s="2" customFormat="1" ht="20.45" customHeight="1" x14ac:dyDescent="0.25">
      <c r="A9" s="7"/>
      <c r="B9" s="7"/>
      <c r="C9" s="7"/>
      <c r="D9" s="7"/>
      <c r="E9" s="7"/>
      <c r="F9" s="7"/>
      <c r="G9" s="16"/>
      <c r="H9" s="16"/>
      <c r="K9" s="23" t="s">
        <v>86</v>
      </c>
      <c r="L9" s="24"/>
      <c r="O9" s="16"/>
      <c r="P9" s="16"/>
      <c r="Q9" s="3"/>
      <c r="R9" s="4"/>
      <c r="S9" s="1"/>
    </row>
    <row r="10" spans="1:19" s="2" customFormat="1" ht="20.45" customHeight="1" x14ac:dyDescent="0.25">
      <c r="A10" s="7"/>
      <c r="B10" s="7"/>
      <c r="C10" s="7"/>
      <c r="D10" s="7"/>
      <c r="E10" s="7"/>
      <c r="F10" s="7"/>
      <c r="G10" s="15"/>
      <c r="H10" s="15"/>
      <c r="K10" s="23" t="s">
        <v>87</v>
      </c>
      <c r="L10" s="24"/>
      <c r="O10" s="15"/>
      <c r="P10" s="15"/>
      <c r="Q10" s="5"/>
      <c r="R10" s="6"/>
      <c r="S10" s="1"/>
    </row>
    <row r="11" spans="1:19" s="2" customFormat="1" ht="20.45" customHeight="1" x14ac:dyDescent="0.25">
      <c r="A11" s="7"/>
      <c r="B11" s="7"/>
      <c r="C11" s="7"/>
      <c r="D11" s="7"/>
      <c r="E11" s="7"/>
      <c r="F11" s="7"/>
      <c r="G11" s="17"/>
      <c r="H11" s="17"/>
      <c r="I11" s="25"/>
      <c r="J11" s="25"/>
      <c r="K11" s="23" t="s">
        <v>88</v>
      </c>
      <c r="L11" s="24"/>
      <c r="M11" s="25"/>
      <c r="O11" s="17"/>
      <c r="P11" s="17"/>
      <c r="Q11" s="1"/>
      <c r="S11" s="1"/>
    </row>
    <row r="12" spans="1:19" s="2" customFormat="1" ht="20.45" customHeight="1" x14ac:dyDescent="0.25">
      <c r="A12" s="7"/>
      <c r="B12" s="7"/>
      <c r="C12" s="7"/>
      <c r="D12" s="7"/>
      <c r="E12" s="7"/>
      <c r="F12" s="7"/>
      <c r="G12" s="18"/>
      <c r="H12" s="18"/>
      <c r="J12" s="25"/>
      <c r="K12" s="23" t="s">
        <v>89</v>
      </c>
      <c r="L12" s="24"/>
      <c r="M12" s="25"/>
      <c r="O12" s="18"/>
      <c r="P12" s="18"/>
      <c r="Q12" s="1"/>
      <c r="S12" s="1"/>
    </row>
    <row r="13" spans="1:19" s="2" customFormat="1" ht="20.45" customHeight="1" x14ac:dyDescent="0.25">
      <c r="A13" s="7"/>
      <c r="B13" s="7"/>
      <c r="C13" s="7"/>
      <c r="D13" s="7"/>
      <c r="E13" s="7"/>
      <c r="F13" s="7"/>
      <c r="G13" s="7"/>
      <c r="H13" s="7"/>
      <c r="I13" s="25"/>
      <c r="J13" s="25"/>
      <c r="K13" s="23" t="s">
        <v>90</v>
      </c>
      <c r="L13" s="25"/>
      <c r="M13" s="25"/>
      <c r="O13" s="7"/>
      <c r="P13" s="7"/>
      <c r="Q13" s="1"/>
      <c r="S13" s="1"/>
    </row>
    <row r="14" spans="1:19" s="2" customFormat="1" ht="20.45" customHeight="1" x14ac:dyDescent="0.25">
      <c r="A14" s="7"/>
      <c r="B14" s="7"/>
      <c r="C14" s="7"/>
      <c r="D14" s="7"/>
      <c r="E14" s="7"/>
      <c r="F14" s="7"/>
      <c r="G14" s="7"/>
      <c r="H14" s="7"/>
      <c r="I14" s="25"/>
      <c r="J14" s="25"/>
      <c r="K14" s="23" t="s">
        <v>91</v>
      </c>
      <c r="L14" s="25"/>
      <c r="M14" s="25"/>
      <c r="O14" s="7"/>
      <c r="P14" s="7"/>
      <c r="Q14" s="1"/>
      <c r="S14" s="1"/>
    </row>
    <row r="15" spans="1:19" s="2" customFormat="1" ht="20.45" customHeight="1" x14ac:dyDescent="0.25">
      <c r="A15" s="7"/>
      <c r="B15" s="7"/>
      <c r="C15" s="7"/>
      <c r="D15" s="7"/>
      <c r="E15" s="7"/>
      <c r="F15" s="7"/>
      <c r="G15" s="7"/>
      <c r="H15" s="7"/>
      <c r="I15" s="25"/>
      <c r="J15" s="25"/>
      <c r="K15" s="23"/>
      <c r="L15" s="25"/>
      <c r="M15" s="25"/>
      <c r="O15" s="7"/>
      <c r="P15" s="7"/>
      <c r="Q15" s="1"/>
      <c r="S15" s="1"/>
    </row>
    <row r="16" spans="1:19" s="2" customFormat="1" ht="20.45" customHeight="1" x14ac:dyDescent="0.25">
      <c r="A16" s="7"/>
      <c r="B16" s="7"/>
      <c r="C16" s="7"/>
      <c r="D16" s="7"/>
      <c r="E16" s="7"/>
      <c r="F16" s="7"/>
      <c r="G16" s="7"/>
      <c r="H16" s="7"/>
      <c r="I16" s="25"/>
      <c r="J16" s="25"/>
      <c r="K16" s="23"/>
      <c r="L16" s="25"/>
      <c r="M16" s="25"/>
      <c r="O16" s="7"/>
      <c r="P16" s="7"/>
      <c r="Q16" s="1"/>
      <c r="S16" s="1"/>
    </row>
    <row r="17" spans="1:19" s="2" customFormat="1" ht="15" x14ac:dyDescent="0.25">
      <c r="A17" s="7"/>
      <c r="B17" s="7"/>
      <c r="C17" s="7"/>
      <c r="D17" s="7"/>
      <c r="E17" s="7"/>
      <c r="F17" s="7"/>
      <c r="G17" s="7"/>
      <c r="H17" s="7"/>
      <c r="I17" s="25"/>
      <c r="J17" s="25"/>
      <c r="K17"/>
      <c r="L17" s="25"/>
      <c r="M17" s="25"/>
      <c r="O17" s="7"/>
      <c r="P17" s="12"/>
      <c r="Q17" s="1"/>
      <c r="S17" s="1"/>
    </row>
    <row r="18" spans="1:19" s="2" customFormat="1" ht="15" x14ac:dyDescent="0.25">
      <c r="A18" s="7"/>
      <c r="B18" s="7"/>
      <c r="C18" s="7"/>
      <c r="D18" s="7"/>
      <c r="E18" s="7"/>
      <c r="F18" s="7"/>
      <c r="G18" s="7"/>
      <c r="H18" s="7"/>
      <c r="I18" s="25"/>
      <c r="J18" s="25"/>
      <c r="K18"/>
      <c r="L18" s="25"/>
      <c r="M18" s="25"/>
      <c r="O18" s="7"/>
      <c r="P18" s="7"/>
      <c r="Q18" s="1"/>
      <c r="S18" s="1"/>
    </row>
    <row r="19" spans="1:19" s="2" customFormat="1" ht="14.25" x14ac:dyDescent="0.2">
      <c r="A19" s="7"/>
      <c r="B19" s="7"/>
      <c r="C19" s="7"/>
      <c r="D19" s="7"/>
      <c r="E19" s="7"/>
      <c r="F19" s="7"/>
      <c r="G19" s="13"/>
      <c r="H19" s="13"/>
      <c r="I19" s="25"/>
      <c r="J19" s="25"/>
      <c r="K19" s="25"/>
      <c r="L19" s="25"/>
      <c r="M19" s="25"/>
      <c r="O19" s="13"/>
      <c r="P19" s="13"/>
      <c r="Q19" s="1"/>
      <c r="S19" s="1"/>
    </row>
    <row r="20" spans="1:19" s="2" customFormat="1" ht="12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"/>
      <c r="S20" s="1"/>
    </row>
    <row r="21" spans="1:19" s="2" customFormat="1" ht="12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"/>
      <c r="S21" s="1"/>
    </row>
    <row r="22" spans="1:19" s="2" customFormat="1" ht="12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S22" s="1"/>
    </row>
    <row r="23" spans="1:19" s="2" customFormat="1" ht="12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S23" s="1"/>
    </row>
    <row r="24" spans="1:19" s="2" customFormat="1" ht="12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S24" s="1"/>
    </row>
    <row r="25" spans="1:19" s="2" customFormat="1" ht="12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S25" s="1"/>
    </row>
    <row r="26" spans="1:19" s="2" customFormat="1" ht="1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S26" s="1"/>
    </row>
    <row r="27" spans="1:19" s="2" customFormat="1" ht="12" x14ac:dyDescent="0.2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S27" s="1"/>
    </row>
    <row r="28" spans="1:19" s="2" customFormat="1" ht="12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S28" s="1"/>
    </row>
    <row r="29" spans="1:19" s="2" customFormat="1" ht="12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S29" s="1"/>
    </row>
    <row r="30" spans="1:19" s="2" customFormat="1" ht="12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S30" s="1"/>
    </row>
    <row r="31" spans="1:19" s="2" customFormat="1" ht="12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S31" s="1"/>
    </row>
    <row r="32" spans="1:19" s="2" customFormat="1" ht="12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S32" s="1"/>
    </row>
    <row r="33" spans="1:19" s="2" customFormat="1" ht="12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S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[2]Tablas!#REF!</xm:f>
          </x14:formula1>
          <xm:sqref>D2 K9:K17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33"/>
  <sheetViews>
    <sheetView topLeftCell="A31" zoomScaleNormal="100" workbookViewId="0">
      <selection activeCell="Q31" sqref="Q31"/>
    </sheetView>
  </sheetViews>
  <sheetFormatPr baseColWidth="10" defaultColWidth="11.42578125" defaultRowHeight="12" x14ac:dyDescent="0.2"/>
  <cols>
    <col min="1" max="1" width="11.7109375" style="26" customWidth="1"/>
    <col min="2" max="2" width="2.7109375" style="26" customWidth="1"/>
    <col min="3" max="3" width="25.28515625" style="26" customWidth="1"/>
    <col min="4" max="12" width="11.28515625" style="26" customWidth="1"/>
    <col min="13" max="13" width="8.42578125" style="26" customWidth="1"/>
    <col min="14" max="20" width="11.7109375" style="26" customWidth="1"/>
    <col min="21" max="27" width="11.42578125" style="26" customWidth="1"/>
    <col min="28" max="28" width="12.7109375" style="26" customWidth="1"/>
    <col min="29" max="16384" width="11.42578125" style="26"/>
  </cols>
  <sheetData>
    <row r="1" spans="2:24" ht="10.5" customHeight="1" x14ac:dyDescent="0.25">
      <c r="B1" s="27"/>
      <c r="C1" s="27"/>
      <c r="D1" s="27"/>
    </row>
    <row r="2" spans="2:24" ht="17.25" customHeight="1" x14ac:dyDescent="0.2">
      <c r="B2" s="181" t="s">
        <v>105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2:24" x14ac:dyDescent="0.2">
      <c r="B3" s="57"/>
      <c r="H3" s="28"/>
      <c r="K3" s="28"/>
      <c r="O3" s="28"/>
      <c r="P3" s="28"/>
    </row>
    <row r="4" spans="2:24" ht="27.75" customHeight="1" x14ac:dyDescent="0.2">
      <c r="B4" s="28"/>
      <c r="H4" s="28"/>
      <c r="Q4" s="187" t="s">
        <v>102</v>
      </c>
      <c r="R4" s="187"/>
      <c r="S4" s="187"/>
      <c r="T4" s="187"/>
      <c r="U4" s="187"/>
      <c r="V4" s="187"/>
      <c r="W4" s="187"/>
      <c r="X4" s="58"/>
    </row>
    <row r="5" spans="2:24" ht="15" x14ac:dyDescent="0.25">
      <c r="Q5" s="189" t="s">
        <v>12</v>
      </c>
      <c r="R5" s="189"/>
      <c r="S5" s="189"/>
      <c r="T5" s="189"/>
      <c r="U5" s="189"/>
      <c r="V5" s="189"/>
      <c r="W5" s="189"/>
    </row>
    <row r="6" spans="2:24" x14ac:dyDescent="0.2">
      <c r="B6" s="116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Q6" s="114"/>
      <c r="R6" s="114"/>
      <c r="S6" s="114"/>
      <c r="T6" s="114"/>
      <c r="U6" s="114"/>
      <c r="V6" s="114"/>
      <c r="W6" s="114"/>
    </row>
    <row r="7" spans="2:24" x14ac:dyDescent="0.2">
      <c r="B7" s="119"/>
      <c r="C7" s="142" t="s">
        <v>81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20"/>
      <c r="Q7" s="114"/>
      <c r="R7" s="114"/>
      <c r="S7" s="114"/>
      <c r="T7" s="114"/>
      <c r="U7" s="114"/>
      <c r="V7" s="114"/>
      <c r="W7" s="114"/>
    </row>
    <row r="8" spans="2:24" x14ac:dyDescent="0.2">
      <c r="B8" s="119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20"/>
      <c r="Q8" s="132"/>
      <c r="R8" s="132"/>
      <c r="S8" s="132"/>
      <c r="T8" s="132"/>
      <c r="U8" s="132"/>
      <c r="V8" s="132"/>
      <c r="W8" s="132"/>
    </row>
    <row r="9" spans="2:24" ht="31.5" customHeight="1" x14ac:dyDescent="0.2">
      <c r="B9" s="119"/>
      <c r="C9" s="114"/>
      <c r="D9" s="114"/>
      <c r="E9" s="185" t="s">
        <v>106</v>
      </c>
      <c r="F9" s="185"/>
      <c r="G9" s="185"/>
      <c r="H9" s="185"/>
      <c r="I9" s="185"/>
      <c r="J9" s="185"/>
      <c r="K9" s="185"/>
      <c r="L9" s="185"/>
      <c r="M9" s="114"/>
      <c r="N9" s="114"/>
      <c r="O9" s="120"/>
      <c r="Q9" s="132"/>
      <c r="R9" s="163" t="s">
        <v>13</v>
      </c>
      <c r="S9" s="163" t="s">
        <v>11</v>
      </c>
      <c r="T9" s="164" t="s">
        <v>14</v>
      </c>
      <c r="U9" s="163" t="s">
        <v>15</v>
      </c>
      <c r="V9" s="163" t="s">
        <v>5</v>
      </c>
      <c r="W9" s="163"/>
      <c r="X9" s="45"/>
    </row>
    <row r="10" spans="2:24" ht="18.75" customHeight="1" x14ac:dyDescent="0.2">
      <c r="B10" s="119"/>
      <c r="C10" s="114"/>
      <c r="D10" s="114"/>
      <c r="E10" s="186" t="s">
        <v>16</v>
      </c>
      <c r="F10" s="186"/>
      <c r="G10" s="186"/>
      <c r="H10" s="186"/>
      <c r="I10" s="186"/>
      <c r="J10" s="186"/>
      <c r="K10" s="186"/>
      <c r="L10" s="186"/>
      <c r="M10" s="114"/>
      <c r="N10" s="114"/>
      <c r="O10" s="120"/>
      <c r="Q10" s="132"/>
      <c r="R10" s="55" t="s">
        <v>86</v>
      </c>
      <c r="S10" s="167">
        <f>G13</f>
        <v>3753.2621570000001</v>
      </c>
      <c r="T10" s="167">
        <f>H13</f>
        <v>1693.2875820000002</v>
      </c>
      <c r="U10" s="168">
        <f>+S10-T10</f>
        <v>2059.9745750000002</v>
      </c>
      <c r="V10" s="165">
        <f>+T10/S10</f>
        <v>0.45115089518645635</v>
      </c>
      <c r="W10" s="169"/>
      <c r="X10" s="45"/>
    </row>
    <row r="11" spans="2:24" ht="12.75" customHeight="1" x14ac:dyDescent="0.2">
      <c r="B11" s="119"/>
      <c r="C11" s="114"/>
      <c r="D11" s="114"/>
      <c r="E11" s="190" t="s">
        <v>17</v>
      </c>
      <c r="F11" s="191"/>
      <c r="G11" s="182">
        <v>2022</v>
      </c>
      <c r="H11" s="183"/>
      <c r="I11" s="184"/>
      <c r="J11" s="182">
        <v>2021</v>
      </c>
      <c r="K11" s="183"/>
      <c r="L11" s="184"/>
      <c r="M11" s="114"/>
      <c r="N11" s="187" t="s">
        <v>18</v>
      </c>
      <c r="O11" s="188" t="s">
        <v>109</v>
      </c>
      <c r="Q11" s="132"/>
      <c r="R11" s="55" t="s">
        <v>87</v>
      </c>
      <c r="S11" s="167">
        <f t="shared" ref="S11:T11" si="0">G14</f>
        <v>6079.8005570000005</v>
      </c>
      <c r="T11" s="167">
        <f t="shared" si="0"/>
        <v>3441.6132950000001</v>
      </c>
      <c r="U11" s="168">
        <f t="shared" ref="U11:U15" si="1">+S11-T11</f>
        <v>2638.1872620000004</v>
      </c>
      <c r="V11" s="165">
        <f t="shared" ref="V11:V15" si="2">+T11/S11</f>
        <v>0.56607338723265954</v>
      </c>
      <c r="W11" s="169"/>
      <c r="X11" s="45"/>
    </row>
    <row r="12" spans="2:24" ht="12.75" customHeight="1" x14ac:dyDescent="0.2">
      <c r="B12" s="119"/>
      <c r="C12" s="114"/>
      <c r="D12" s="114"/>
      <c r="E12" s="192"/>
      <c r="F12" s="193"/>
      <c r="G12" s="111" t="s">
        <v>3</v>
      </c>
      <c r="H12" s="111" t="s">
        <v>14</v>
      </c>
      <c r="I12" s="111" t="s">
        <v>5</v>
      </c>
      <c r="J12" s="111" t="s">
        <v>3</v>
      </c>
      <c r="K12" s="111" t="s">
        <v>14</v>
      </c>
      <c r="L12" s="111" t="s">
        <v>5</v>
      </c>
      <c r="M12" s="123"/>
      <c r="N12" s="187"/>
      <c r="O12" s="188"/>
      <c r="Q12" s="132"/>
      <c r="R12" s="55" t="s">
        <v>88</v>
      </c>
      <c r="S12" s="167">
        <f t="shared" ref="S12:T12" si="3">G15</f>
        <v>615.17270099999996</v>
      </c>
      <c r="T12" s="167">
        <f t="shared" si="3"/>
        <v>444.44315399999999</v>
      </c>
      <c r="U12" s="168">
        <f t="shared" si="1"/>
        <v>170.72954699999997</v>
      </c>
      <c r="V12" s="165">
        <f t="shared" si="2"/>
        <v>0.72246891527782542</v>
      </c>
      <c r="W12" s="169"/>
      <c r="X12" s="45"/>
    </row>
    <row r="13" spans="2:24" ht="12" customHeight="1" x14ac:dyDescent="0.25">
      <c r="B13" s="119"/>
      <c r="C13" s="114"/>
      <c r="D13" s="161"/>
      <c r="E13" s="61" t="s">
        <v>86</v>
      </c>
      <c r="F13" s="59"/>
      <c r="G13" s="109">
        <f>+'1. Arequipa'!G18</f>
        <v>3753.2621570000001</v>
      </c>
      <c r="H13" s="109">
        <f>+'1. Arequipa'!H18</f>
        <v>1693.2875820000002</v>
      </c>
      <c r="I13" s="158">
        <f>'1. Arequipa'!I18</f>
        <v>0.45115089518645635</v>
      </c>
      <c r="J13" s="109">
        <f>'1. Arequipa'!J18</f>
        <v>3144.6223229999996</v>
      </c>
      <c r="K13" s="109">
        <f>'1. Arequipa'!K18</f>
        <v>1696.8568479999999</v>
      </c>
      <c r="L13" s="158">
        <f>'1. Arequipa'!L18</f>
        <v>0.53960592837780985</v>
      </c>
      <c r="M13" s="60"/>
      <c r="N13" s="162">
        <f t="shared" ref="N13:N19" si="4">G13/$G$19*100</f>
        <v>23.907623514966854</v>
      </c>
      <c r="O13" s="124"/>
      <c r="Q13" s="132"/>
      <c r="R13" s="55" t="s">
        <v>89</v>
      </c>
      <c r="S13" s="167">
        <f t="shared" ref="S13:T13" si="5">G16</f>
        <v>1177.8997879999999</v>
      </c>
      <c r="T13" s="167">
        <f t="shared" si="5"/>
        <v>577.85556700000006</v>
      </c>
      <c r="U13" s="168">
        <f t="shared" si="1"/>
        <v>600.04422099999988</v>
      </c>
      <c r="V13" s="165">
        <f t="shared" si="2"/>
        <v>0.49058126411684189</v>
      </c>
      <c r="W13" s="169"/>
      <c r="X13" s="45"/>
    </row>
    <row r="14" spans="2:24" ht="12" customHeight="1" x14ac:dyDescent="0.25">
      <c r="B14" s="119"/>
      <c r="C14" s="114"/>
      <c r="D14" s="161"/>
      <c r="E14" s="61" t="s">
        <v>87</v>
      </c>
      <c r="F14" s="62"/>
      <c r="G14" s="109">
        <f>+'2. Cusco'!G18</f>
        <v>6079.8005570000005</v>
      </c>
      <c r="H14" s="109">
        <f>+'2. Cusco'!H18</f>
        <v>3441.6132950000001</v>
      </c>
      <c r="I14" s="159">
        <f t="shared" ref="I14:I19" si="6">+H14/G14</f>
        <v>0.56607338723265954</v>
      </c>
      <c r="J14" s="109">
        <f>+'2. Cusco'!J18</f>
        <v>4673.2235459999993</v>
      </c>
      <c r="K14" s="109">
        <f>+'2. Cusco'!K18</f>
        <v>3463.5703199999998</v>
      </c>
      <c r="L14" s="159">
        <f t="shared" ref="L14:L19" si="7">+K14/J14</f>
        <v>0.74115228726102977</v>
      </c>
      <c r="M14" s="114"/>
      <c r="N14" s="162">
        <f t="shared" si="4"/>
        <v>38.727266224063492</v>
      </c>
      <c r="O14" s="124"/>
      <c r="Q14" s="132"/>
      <c r="R14" s="55" t="s">
        <v>90</v>
      </c>
      <c r="S14" s="167">
        <f t="shared" ref="S14:T14" si="8">G17</f>
        <v>2745.6307799999995</v>
      </c>
      <c r="T14" s="167">
        <f t="shared" si="8"/>
        <v>1621.2118149999999</v>
      </c>
      <c r="U14" s="168">
        <f t="shared" si="1"/>
        <v>1124.4189649999996</v>
      </c>
      <c r="V14" s="165">
        <f t="shared" si="2"/>
        <v>0.59046971166312467</v>
      </c>
      <c r="W14" s="169"/>
      <c r="X14" s="45"/>
    </row>
    <row r="15" spans="2:24" ht="12" customHeight="1" x14ac:dyDescent="0.25">
      <c r="B15" s="119"/>
      <c r="C15" s="114"/>
      <c r="D15" s="161"/>
      <c r="E15" s="61" t="s">
        <v>88</v>
      </c>
      <c r="F15" s="62"/>
      <c r="G15" s="109">
        <f>+'3. Madre de Dios'!G18</f>
        <v>615.17270099999996</v>
      </c>
      <c r="H15" s="109">
        <f>+'3. Madre de Dios'!H18</f>
        <v>444.44315399999999</v>
      </c>
      <c r="I15" s="159">
        <f t="shared" si="6"/>
        <v>0.72246891527782542</v>
      </c>
      <c r="J15" s="109">
        <f>+'3. Madre de Dios'!J18</f>
        <v>561.63636400000007</v>
      </c>
      <c r="K15" s="109">
        <f>+'3. Madre de Dios'!K18</f>
        <v>493.380696</v>
      </c>
      <c r="L15" s="159">
        <f t="shared" si="7"/>
        <v>0.87846999878376808</v>
      </c>
      <c r="M15" s="114"/>
      <c r="N15" s="162">
        <f t="shared" si="4"/>
        <v>3.9185425150128328</v>
      </c>
      <c r="O15" s="124"/>
      <c r="Q15" s="132"/>
      <c r="R15" s="55" t="s">
        <v>91</v>
      </c>
      <c r="S15" s="167">
        <f t="shared" ref="S15:T15" si="9">G18</f>
        <v>1327.252176</v>
      </c>
      <c r="T15" s="167">
        <f t="shared" si="9"/>
        <v>711.40447100000006</v>
      </c>
      <c r="U15" s="168">
        <f t="shared" si="1"/>
        <v>615.84770499999991</v>
      </c>
      <c r="V15" s="165">
        <f t="shared" si="2"/>
        <v>0.53599796923595333</v>
      </c>
      <c r="W15" s="169"/>
      <c r="X15" s="45"/>
    </row>
    <row r="16" spans="2:24" ht="12" customHeight="1" x14ac:dyDescent="0.25">
      <c r="B16" s="119"/>
      <c r="C16" s="114"/>
      <c r="D16" s="161"/>
      <c r="E16" s="61" t="s">
        <v>89</v>
      </c>
      <c r="F16" s="62"/>
      <c r="G16" s="109">
        <f>+'4. Moquegua'!G18</f>
        <v>1177.8997879999999</v>
      </c>
      <c r="H16" s="109">
        <f>+'4. Moquegua'!H18</f>
        <v>577.85556700000006</v>
      </c>
      <c r="I16" s="159">
        <f t="shared" si="6"/>
        <v>0.49058126411684189</v>
      </c>
      <c r="J16" s="109">
        <f>+'4. Moquegua'!J18</f>
        <v>802.39966600000002</v>
      </c>
      <c r="K16" s="109">
        <f>+'4. Moquegua'!K18</f>
        <v>575.30951900000014</v>
      </c>
      <c r="L16" s="159">
        <f t="shared" si="7"/>
        <v>0.71698623937363415</v>
      </c>
      <c r="M16" s="114"/>
      <c r="N16" s="162">
        <f t="shared" si="4"/>
        <v>7.5030156412981066</v>
      </c>
      <c r="O16" s="124"/>
      <c r="Q16" s="132"/>
      <c r="R16" s="132"/>
      <c r="S16" s="132"/>
      <c r="T16" s="166"/>
      <c r="U16" s="132"/>
      <c r="V16" s="132"/>
      <c r="W16" s="132"/>
      <c r="X16" s="45"/>
    </row>
    <row r="17" spans="2:23" ht="12" customHeight="1" x14ac:dyDescent="0.25">
      <c r="B17" s="119"/>
      <c r="C17" s="114"/>
      <c r="D17" s="161"/>
      <c r="E17" s="61" t="s">
        <v>90</v>
      </c>
      <c r="F17" s="62"/>
      <c r="G17" s="109">
        <f>+'5. Puno'!G18</f>
        <v>2745.6307799999995</v>
      </c>
      <c r="H17" s="109">
        <f>+'5. Puno'!H18</f>
        <v>1621.2118149999999</v>
      </c>
      <c r="I17" s="159">
        <f t="shared" si="6"/>
        <v>0.59046971166312467</v>
      </c>
      <c r="J17" s="109">
        <f>+'5. Puno'!J18</f>
        <v>2528.4383369999996</v>
      </c>
      <c r="K17" s="109">
        <f>+'5. Puno'!K18</f>
        <v>1858.840766</v>
      </c>
      <c r="L17" s="159">
        <f t="shared" si="7"/>
        <v>0.73517346213217161</v>
      </c>
      <c r="M17" s="114"/>
      <c r="N17" s="162">
        <f t="shared" si="4"/>
        <v>17.48918787272039</v>
      </c>
      <c r="O17" s="124"/>
      <c r="Q17" s="114"/>
      <c r="R17" s="114"/>
      <c r="S17" s="132"/>
      <c r="T17" s="132"/>
      <c r="U17" s="132"/>
      <c r="V17" s="132"/>
      <c r="W17" s="132"/>
    </row>
    <row r="18" spans="2:23" ht="12" customHeight="1" x14ac:dyDescent="0.25">
      <c r="B18" s="119"/>
      <c r="C18" s="114"/>
      <c r="D18" s="161"/>
      <c r="E18" s="61" t="s">
        <v>91</v>
      </c>
      <c r="F18" s="62"/>
      <c r="G18" s="109">
        <f>+'6. Tacna'!G18</f>
        <v>1327.252176</v>
      </c>
      <c r="H18" s="109">
        <f>+'6. Tacna'!H18</f>
        <v>711.40447100000006</v>
      </c>
      <c r="I18" s="159">
        <f t="shared" si="6"/>
        <v>0.53599796923595333</v>
      </c>
      <c r="J18" s="109">
        <f>+'6. Tacna'!J18</f>
        <v>890.92028100000005</v>
      </c>
      <c r="K18" s="109">
        <f>+'6. Tacna'!K18</f>
        <v>650.604829</v>
      </c>
      <c r="L18" s="159">
        <f t="shared" si="7"/>
        <v>0.73026155411990223</v>
      </c>
      <c r="M18" s="114"/>
      <c r="N18" s="162">
        <f t="shared" si="4"/>
        <v>8.4543642319383334</v>
      </c>
      <c r="O18" s="124"/>
      <c r="Q18" s="114"/>
      <c r="R18" s="114"/>
      <c r="S18" s="132"/>
      <c r="T18" s="132"/>
      <c r="U18" s="132"/>
      <c r="V18" s="132"/>
      <c r="W18" s="132"/>
    </row>
    <row r="19" spans="2:23" ht="12" customHeight="1" x14ac:dyDescent="0.25">
      <c r="B19" s="119"/>
      <c r="C19" s="114"/>
      <c r="D19" s="114"/>
      <c r="E19" s="63" t="s">
        <v>19</v>
      </c>
      <c r="F19" s="62"/>
      <c r="G19" s="110">
        <f>SUM(G13:G18)</f>
        <v>15699.018158999999</v>
      </c>
      <c r="H19" s="110">
        <f>SUM(H13:H18)</f>
        <v>8489.8158839999996</v>
      </c>
      <c r="I19" s="160">
        <f t="shared" si="6"/>
        <v>0.54078642358489926</v>
      </c>
      <c r="J19" s="110">
        <f>SUM(J13:J18)</f>
        <v>12601.240516999998</v>
      </c>
      <c r="K19" s="110">
        <f>SUM(K13:K18)</f>
        <v>8738.5629780000017</v>
      </c>
      <c r="L19" s="160">
        <f t="shared" si="7"/>
        <v>0.69346846972812226</v>
      </c>
      <c r="M19" s="114"/>
      <c r="N19" s="162">
        <f t="shared" si="4"/>
        <v>100</v>
      </c>
      <c r="O19" s="125">
        <f>(I19-L19)*100</f>
        <v>-15.2682046143223</v>
      </c>
      <c r="Q19" s="114"/>
      <c r="R19" s="114"/>
      <c r="S19" s="114"/>
      <c r="T19" s="114"/>
      <c r="U19" s="114"/>
      <c r="V19" s="114"/>
      <c r="W19" s="114"/>
    </row>
    <row r="20" spans="2:23" ht="12" customHeight="1" x14ac:dyDescent="0.2">
      <c r="B20" s="119"/>
      <c r="C20" s="114"/>
      <c r="D20" s="114"/>
      <c r="E20" s="126" t="s">
        <v>116</v>
      </c>
      <c r="F20" s="46"/>
      <c r="G20" s="46"/>
      <c r="H20" s="46"/>
      <c r="I20" s="46"/>
      <c r="J20" s="46"/>
      <c r="K20" s="46"/>
      <c r="L20" s="46"/>
      <c r="M20" s="123"/>
      <c r="N20" s="114"/>
      <c r="O20" s="120"/>
      <c r="Q20" s="114"/>
      <c r="R20" s="114"/>
      <c r="S20" s="114"/>
      <c r="T20" s="114"/>
      <c r="U20" s="114"/>
      <c r="V20" s="114"/>
      <c r="W20" s="114"/>
    </row>
    <row r="21" spans="2:23" ht="12" customHeight="1" x14ac:dyDescent="0.2">
      <c r="B21" s="119"/>
      <c r="C21" s="114"/>
      <c r="D21" s="114"/>
      <c r="E21" s="127" t="s">
        <v>10</v>
      </c>
      <c r="F21" s="128"/>
      <c r="G21" s="128"/>
      <c r="H21" s="128"/>
      <c r="I21" s="128"/>
      <c r="J21" s="128"/>
      <c r="K21" s="128"/>
      <c r="L21" s="128"/>
      <c r="M21" s="123"/>
      <c r="N21" s="114"/>
      <c r="O21" s="120"/>
      <c r="Q21" s="114"/>
      <c r="R21" s="114"/>
      <c r="S21" s="114"/>
      <c r="T21" s="114"/>
      <c r="U21" s="114"/>
      <c r="V21" s="114"/>
      <c r="W21" s="114"/>
    </row>
    <row r="22" spans="2:23" x14ac:dyDescent="0.2">
      <c r="B22" s="119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20"/>
      <c r="Q22" s="126" t="str">
        <f>+E20</f>
        <v>Fuente: MEF - Consulta amigable 10 noviembre de 2022.</v>
      </c>
      <c r="R22" s="132"/>
      <c r="S22" s="114"/>
      <c r="T22" s="114"/>
      <c r="U22" s="114"/>
      <c r="V22" s="114"/>
      <c r="W22" s="114"/>
    </row>
    <row r="23" spans="2:23" x14ac:dyDescent="0.2">
      <c r="B23" s="119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20"/>
      <c r="Q23" s="127" t="s">
        <v>10</v>
      </c>
      <c r="R23" s="132"/>
      <c r="S23" s="114"/>
      <c r="T23" s="114"/>
      <c r="U23" s="114"/>
      <c r="V23" s="114"/>
      <c r="W23" s="114"/>
    </row>
    <row r="24" spans="2:23" x14ac:dyDescent="0.2">
      <c r="B24" s="119"/>
      <c r="C24" s="142" t="s">
        <v>82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14"/>
      <c r="N24" s="114"/>
      <c r="O24" s="120"/>
      <c r="Q24" s="114"/>
      <c r="R24" s="114"/>
      <c r="S24" s="114"/>
      <c r="T24" s="114"/>
    </row>
    <row r="25" spans="2:23" x14ac:dyDescent="0.2">
      <c r="B25" s="11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46"/>
      <c r="P25" s="114"/>
      <c r="Q25" s="114"/>
      <c r="R25" s="114"/>
      <c r="S25" s="114"/>
      <c r="T25" s="114"/>
    </row>
    <row r="26" spans="2:23" x14ac:dyDescent="0.2">
      <c r="B26" s="119"/>
      <c r="C26" s="130"/>
      <c r="D26" s="130"/>
      <c r="E26" s="130"/>
      <c r="F26" s="114"/>
      <c r="G26" s="114"/>
      <c r="H26" s="114"/>
      <c r="I26" s="114"/>
      <c r="J26" s="114"/>
      <c r="K26" s="114"/>
      <c r="L26" s="130"/>
      <c r="M26" s="130"/>
      <c r="N26" s="130"/>
      <c r="O26" s="147"/>
      <c r="P26" s="115"/>
      <c r="Q26" s="114"/>
      <c r="R26" s="114"/>
      <c r="S26" s="114"/>
      <c r="T26" s="114"/>
    </row>
    <row r="27" spans="2:23" ht="12" customHeight="1" x14ac:dyDescent="0.2">
      <c r="B27" s="119"/>
      <c r="C27" s="130"/>
      <c r="D27" s="114"/>
      <c r="E27" s="177" t="s">
        <v>107</v>
      </c>
      <c r="F27" s="178"/>
      <c r="G27" s="178"/>
      <c r="H27" s="178"/>
      <c r="I27" s="178"/>
      <c r="J27" s="178"/>
      <c r="K27" s="178"/>
      <c r="L27" s="178"/>
      <c r="M27" s="121"/>
      <c r="N27" s="175" t="s">
        <v>109</v>
      </c>
      <c r="O27" s="176"/>
      <c r="P27" s="145"/>
      <c r="Q27" s="114"/>
      <c r="R27" s="114"/>
      <c r="S27" s="114"/>
      <c r="T27" s="114"/>
    </row>
    <row r="28" spans="2:23" ht="12" customHeight="1" x14ac:dyDescent="0.2">
      <c r="B28" s="119"/>
      <c r="C28" s="130"/>
      <c r="D28" s="114"/>
      <c r="E28" s="179" t="s">
        <v>84</v>
      </c>
      <c r="F28" s="179"/>
      <c r="G28" s="179"/>
      <c r="H28" s="179"/>
      <c r="I28" s="179"/>
      <c r="J28" s="179"/>
      <c r="K28" s="179"/>
      <c r="L28" s="179"/>
      <c r="M28" s="122"/>
      <c r="N28" s="175"/>
      <c r="O28" s="176"/>
      <c r="P28" s="145"/>
      <c r="Q28" s="114"/>
      <c r="R28" s="114"/>
      <c r="S28" s="114"/>
      <c r="T28" s="114"/>
    </row>
    <row r="29" spans="2:23" ht="12" customHeight="1" x14ac:dyDescent="0.2">
      <c r="B29" s="119"/>
      <c r="C29" s="114"/>
      <c r="D29" s="114"/>
      <c r="E29" s="180" t="s">
        <v>2</v>
      </c>
      <c r="F29" s="180"/>
      <c r="G29" s="180" t="s">
        <v>103</v>
      </c>
      <c r="H29" s="180"/>
      <c r="I29" s="180"/>
      <c r="J29" s="180" t="s">
        <v>104</v>
      </c>
      <c r="K29" s="180"/>
      <c r="L29" s="180"/>
      <c r="M29" s="131"/>
      <c r="N29" s="175"/>
      <c r="O29" s="176"/>
      <c r="P29" s="145"/>
      <c r="Q29" s="114"/>
      <c r="R29" s="114"/>
      <c r="S29" s="114"/>
      <c r="T29" s="114"/>
    </row>
    <row r="30" spans="2:23" ht="15" x14ac:dyDescent="0.25">
      <c r="B30" s="119"/>
      <c r="C30" s="114"/>
      <c r="D30" s="114"/>
      <c r="E30" s="180"/>
      <c r="F30" s="180"/>
      <c r="G30" s="112" t="s">
        <v>3</v>
      </c>
      <c r="H30" s="112" t="s">
        <v>4</v>
      </c>
      <c r="I30" s="112" t="s">
        <v>5</v>
      </c>
      <c r="J30" s="112" t="s">
        <v>3</v>
      </c>
      <c r="K30" s="112" t="s">
        <v>4</v>
      </c>
      <c r="L30" s="112" t="s">
        <v>5</v>
      </c>
      <c r="M30" s="64"/>
      <c r="N30" s="114"/>
      <c r="O30" s="148"/>
      <c r="P30" s="114"/>
      <c r="Q30" s="114"/>
      <c r="R30" s="114"/>
      <c r="S30" s="114"/>
      <c r="T30" s="114"/>
    </row>
    <row r="31" spans="2:23" ht="11.1" customHeight="1" x14ac:dyDescent="0.25">
      <c r="B31" s="119"/>
      <c r="C31" s="114"/>
      <c r="D31" s="132"/>
      <c r="E31" s="194" t="s">
        <v>8</v>
      </c>
      <c r="F31" s="195"/>
      <c r="G31" s="143">
        <f>+'1. Arequipa'!G15+'2. Cusco'!G15+'3. Madre de Dios'!G15+'4. Moquegua'!G15+'5. Puno'!G15+'6. Tacna'!G15</f>
        <v>3323.3514790000004</v>
      </c>
      <c r="H31" s="143">
        <f>+'1. Arequipa'!H15+'2. Cusco'!H15+'3. Madre de Dios'!H15+'4. Moquegua'!H15+'5. Puno'!H15+'6. Tacna'!H15</f>
        <v>2332.3232159999998</v>
      </c>
      <c r="I31" s="104">
        <f>+H31/G31</f>
        <v>0.70179854003940567</v>
      </c>
      <c r="J31" s="143">
        <f>+'1. Arequipa'!J15+'2. Cusco'!J15+'3. Madre de Dios'!J15+'4. Moquegua'!J15+'5. Puno'!J15+'6. Tacna'!J15</f>
        <v>3767.0710410000002</v>
      </c>
      <c r="K31" s="143">
        <f>+'1. Arequipa'!K15+'2. Cusco'!K15+'3. Madre de Dios'!K15+'4. Moquegua'!K15+'5. Puno'!K15+'6. Tacna'!K15</f>
        <v>3009.7128759999996</v>
      </c>
      <c r="L31" s="104">
        <f t="shared" ref="L31:L34" si="10">+K31/J31</f>
        <v>0.79895304422001201</v>
      </c>
      <c r="N31" s="91">
        <f>+G31/$G$34</f>
        <v>0.21169167685144533</v>
      </c>
      <c r="O31" s="149">
        <f>(I31-L31)*100</f>
        <v>-9.7154504180606338</v>
      </c>
      <c r="P31" s="114"/>
      <c r="Q31" s="114"/>
      <c r="R31" s="114"/>
      <c r="S31" s="114"/>
      <c r="T31" s="114"/>
    </row>
    <row r="32" spans="2:23" ht="11.1" customHeight="1" x14ac:dyDescent="0.25">
      <c r="B32" s="119"/>
      <c r="C32" s="55"/>
      <c r="D32" s="132"/>
      <c r="E32" s="194" t="s">
        <v>6</v>
      </c>
      <c r="F32" s="195"/>
      <c r="G32" s="143">
        <f>+'1. Arequipa'!G16+'2. Cusco'!G16+'3. Madre de Dios'!G16+'4. Moquegua'!G16+'5. Puno'!G16+'6. Tacna'!G16</f>
        <v>3055.0475320000005</v>
      </c>
      <c r="H32" s="143">
        <f>+'1. Arequipa'!H16+'2. Cusco'!H16+'3. Madre de Dios'!H16+'4. Moquegua'!H16+'5. Puno'!H16+'6. Tacna'!H16</f>
        <v>1728.986727</v>
      </c>
      <c r="I32" s="104">
        <f t="shared" ref="I32:I34" si="11">+H32/G32</f>
        <v>0.56594429673835911</v>
      </c>
      <c r="J32" s="143">
        <f>+'1. Arequipa'!J16+'2. Cusco'!J16+'3. Madre de Dios'!J16+'4. Moquegua'!J16+'5. Puno'!J16+'6. Tacna'!J16</f>
        <v>2571.5957470000003</v>
      </c>
      <c r="K32" s="143">
        <f>+'1. Arequipa'!K16+'2. Cusco'!K16+'3. Madre de Dios'!K16+'4. Moquegua'!K16+'5. Puno'!K16+'6. Tacna'!K16</f>
        <v>1808.4181060000001</v>
      </c>
      <c r="L32" s="104">
        <f t="shared" si="10"/>
        <v>0.70322798912297313</v>
      </c>
      <c r="N32" s="91">
        <f>+G32/$G$34</f>
        <v>0.1946011846765455</v>
      </c>
      <c r="O32" s="149">
        <f>(I32-L32)*100</f>
        <v>-13.728369238461402</v>
      </c>
      <c r="P32" s="114"/>
      <c r="Q32" s="114"/>
      <c r="R32" s="114"/>
      <c r="S32" s="114"/>
      <c r="T32" s="114"/>
    </row>
    <row r="33" spans="2:20" ht="11.1" customHeight="1" x14ac:dyDescent="0.25">
      <c r="B33" s="119"/>
      <c r="C33" s="114"/>
      <c r="D33" s="132"/>
      <c r="E33" s="194" t="s">
        <v>7</v>
      </c>
      <c r="F33" s="195"/>
      <c r="G33" s="143">
        <f>+'1. Arequipa'!G17+'2. Cusco'!G17+'3. Madre de Dios'!G17+'4. Moquegua'!G17+'5. Puno'!G17+'6. Tacna'!G17</f>
        <v>9320.6191479999998</v>
      </c>
      <c r="H33" s="143">
        <f>+'1. Arequipa'!H17+'2. Cusco'!H17+'3. Madre de Dios'!H17+'4. Moquegua'!H17+'5. Puno'!H17+'6. Tacna'!H17</f>
        <v>4428.5059409999994</v>
      </c>
      <c r="I33" s="104">
        <f t="shared" si="11"/>
        <v>0.47513001772529884</v>
      </c>
      <c r="J33" s="143">
        <f>+'1. Arequipa'!J17+'2. Cusco'!J17+'3. Madre de Dios'!J17+'4. Moquegua'!J17+'5. Puno'!J17+'6. Tacna'!J17</f>
        <v>6262.5737289999988</v>
      </c>
      <c r="K33" s="143">
        <f>+'1. Arequipa'!K17+'2. Cusco'!K17+'3. Madre de Dios'!K17+'4. Moquegua'!K17+'5. Puno'!K17+'6. Tacna'!K17</f>
        <v>3920.4319959999998</v>
      </c>
      <c r="L33" s="104">
        <f t="shared" si="10"/>
        <v>0.62600971511851733</v>
      </c>
      <c r="N33" s="91">
        <f>+G33/$G$34</f>
        <v>0.59370713847200918</v>
      </c>
      <c r="O33" s="149">
        <f>(I33-L33)*100</f>
        <v>-15.087969739321849</v>
      </c>
      <c r="P33" s="114"/>
      <c r="Q33" s="114"/>
      <c r="R33" s="114"/>
      <c r="S33" s="114"/>
      <c r="T33" s="114"/>
    </row>
    <row r="34" spans="2:20" ht="15" x14ac:dyDescent="0.25">
      <c r="B34" s="119"/>
      <c r="C34" s="114"/>
      <c r="D34" s="132"/>
      <c r="E34" s="196" t="s">
        <v>9</v>
      </c>
      <c r="F34" s="197"/>
      <c r="G34" s="144">
        <f>SUM(G31:G33)</f>
        <v>15699.018159000001</v>
      </c>
      <c r="H34" s="144">
        <f>SUM(H31:H33)</f>
        <v>8489.8158839999996</v>
      </c>
      <c r="I34" s="104">
        <f t="shared" si="11"/>
        <v>0.54078642358489926</v>
      </c>
      <c r="J34" s="144">
        <f>SUM(J31:J33)</f>
        <v>12601.240516999998</v>
      </c>
      <c r="K34" s="144">
        <f>SUM(K31:K33)</f>
        <v>8738.5629779999999</v>
      </c>
      <c r="L34" s="104">
        <f t="shared" si="10"/>
        <v>0.69346846972812215</v>
      </c>
      <c r="M34" s="92"/>
      <c r="O34" s="149">
        <f>(I34-L34)*100</f>
        <v>-15.26820461432229</v>
      </c>
      <c r="P34" s="114"/>
      <c r="Q34" s="114"/>
      <c r="R34" s="114"/>
      <c r="S34" s="114"/>
      <c r="T34" s="114"/>
    </row>
    <row r="35" spans="2:20" ht="15" x14ac:dyDescent="0.25">
      <c r="B35" s="119"/>
      <c r="C35" s="114"/>
      <c r="D35" s="114"/>
      <c r="E35" s="126" t="str">
        <f>+E20</f>
        <v>Fuente: MEF - Consulta amigable 10 noviembre de 2022.</v>
      </c>
      <c r="F35" s="39"/>
      <c r="G35" s="39"/>
      <c r="H35" s="39"/>
      <c r="I35" s="39"/>
      <c r="J35" s="39"/>
      <c r="K35" s="39"/>
      <c r="L35" s="39"/>
      <c r="M35" s="134"/>
      <c r="N35" s="40"/>
      <c r="O35" s="148"/>
      <c r="P35" s="114"/>
      <c r="Q35" s="114"/>
      <c r="R35" s="114"/>
      <c r="S35" s="114"/>
      <c r="T35" s="114"/>
    </row>
    <row r="36" spans="2:20" ht="15" x14ac:dyDescent="0.25">
      <c r="B36" s="119"/>
      <c r="C36" s="114"/>
      <c r="D36" s="114"/>
      <c r="E36" s="127" t="s">
        <v>10</v>
      </c>
      <c r="F36" s="135"/>
      <c r="G36" s="135"/>
      <c r="H36" s="136"/>
      <c r="I36" s="135"/>
      <c r="J36" s="135"/>
      <c r="K36" s="135"/>
      <c r="L36" s="135"/>
      <c r="M36" s="137"/>
      <c r="N36" s="40"/>
      <c r="O36" s="148"/>
      <c r="P36" s="114"/>
      <c r="Q36" s="114"/>
      <c r="R36" s="114"/>
      <c r="S36" s="114"/>
      <c r="T36" s="114"/>
    </row>
    <row r="37" spans="2:20" ht="15" x14ac:dyDescent="0.25">
      <c r="B37" s="119"/>
      <c r="C37" s="114"/>
      <c r="D37" s="114"/>
      <c r="E37" s="127"/>
      <c r="F37" s="135"/>
      <c r="G37" s="135"/>
      <c r="H37" s="136"/>
      <c r="I37" s="135"/>
      <c r="J37" s="135"/>
      <c r="K37" s="135"/>
      <c r="L37" s="135"/>
      <c r="M37" s="137"/>
      <c r="N37" s="40"/>
      <c r="O37" s="148"/>
      <c r="P37" s="114"/>
      <c r="Q37" s="114"/>
      <c r="R37" s="114"/>
      <c r="S37" s="114"/>
      <c r="T37" s="114"/>
    </row>
    <row r="38" spans="2:20" ht="15" x14ac:dyDescent="0.25">
      <c r="B38" s="119"/>
      <c r="C38" s="114"/>
      <c r="D38" s="114"/>
      <c r="E38" s="127"/>
      <c r="F38" s="135"/>
      <c r="G38" s="135"/>
      <c r="H38" s="136"/>
      <c r="I38" s="135"/>
      <c r="J38" s="135"/>
      <c r="K38" s="135"/>
      <c r="L38" s="135"/>
      <c r="M38" s="137"/>
      <c r="N38" s="40"/>
      <c r="O38" s="148"/>
      <c r="P38" s="114"/>
      <c r="Q38" s="114"/>
      <c r="R38" s="114"/>
      <c r="S38" s="114"/>
      <c r="T38" s="114"/>
    </row>
    <row r="39" spans="2:20" ht="15" x14ac:dyDescent="0.25">
      <c r="B39" s="119"/>
      <c r="C39" s="133" t="s">
        <v>83</v>
      </c>
      <c r="D39" s="114"/>
      <c r="E39" s="127"/>
      <c r="F39" s="135"/>
      <c r="G39" s="135"/>
      <c r="H39" s="136"/>
      <c r="I39" s="135"/>
      <c r="J39" s="135"/>
      <c r="K39" s="135"/>
      <c r="L39" s="135"/>
      <c r="M39" s="137"/>
      <c r="N39" s="40"/>
      <c r="O39" s="148"/>
      <c r="P39" s="114"/>
      <c r="Q39" s="114"/>
      <c r="R39" s="114"/>
      <c r="S39" s="114"/>
      <c r="T39" s="114"/>
    </row>
    <row r="40" spans="2:20" ht="15" x14ac:dyDescent="0.25">
      <c r="B40" s="119"/>
      <c r="C40" s="133"/>
      <c r="D40" s="114"/>
      <c r="E40" s="127"/>
      <c r="F40" s="135"/>
      <c r="G40" s="135"/>
      <c r="H40" s="136"/>
      <c r="I40" s="135"/>
      <c r="J40" s="135"/>
      <c r="K40" s="135"/>
      <c r="L40" s="135"/>
      <c r="M40" s="137"/>
      <c r="N40" s="40"/>
      <c r="O40" s="148"/>
      <c r="P40" s="114"/>
      <c r="Q40" s="114"/>
      <c r="R40" s="114"/>
      <c r="S40" s="114"/>
      <c r="T40" s="114"/>
    </row>
    <row r="41" spans="2:20" ht="15" x14ac:dyDescent="0.25">
      <c r="B41" s="119"/>
      <c r="C41" s="133" t="s">
        <v>8</v>
      </c>
      <c r="D41" s="114"/>
      <c r="E41" s="127"/>
      <c r="F41" s="135"/>
      <c r="G41" s="135"/>
      <c r="H41" s="136"/>
      <c r="I41" s="135"/>
      <c r="J41" s="135"/>
      <c r="K41" s="135"/>
      <c r="L41" s="135"/>
      <c r="M41" s="137"/>
      <c r="N41" s="40"/>
      <c r="O41" s="148"/>
      <c r="P41" s="114"/>
      <c r="Q41" s="114"/>
      <c r="R41" s="114"/>
      <c r="S41" s="114"/>
      <c r="T41" s="114"/>
    </row>
    <row r="42" spans="2:20" ht="15" x14ac:dyDescent="0.25">
      <c r="B42" s="119"/>
      <c r="C42" s="114"/>
      <c r="D42" s="114"/>
      <c r="E42" s="127"/>
      <c r="F42" s="135"/>
      <c r="G42" s="135"/>
      <c r="H42" s="136"/>
      <c r="I42" s="135"/>
      <c r="J42" s="135"/>
      <c r="K42" s="135"/>
      <c r="L42" s="135"/>
      <c r="M42" s="137"/>
      <c r="N42" s="40"/>
      <c r="O42" s="148"/>
      <c r="P42" s="114"/>
      <c r="Q42" s="114"/>
      <c r="R42" s="114"/>
      <c r="S42" s="114"/>
      <c r="T42" s="114"/>
    </row>
    <row r="43" spans="2:20" ht="15" x14ac:dyDescent="0.25">
      <c r="B43" s="119"/>
      <c r="C43" s="150" t="s">
        <v>55</v>
      </c>
      <c r="D43" s="101" t="s">
        <v>94</v>
      </c>
      <c r="E43" s="102" t="s">
        <v>95</v>
      </c>
      <c r="F43" s="101" t="s">
        <v>59</v>
      </c>
      <c r="G43" s="103" t="s">
        <v>56</v>
      </c>
      <c r="H43" s="103" t="s">
        <v>57</v>
      </c>
      <c r="I43" s="101" t="s">
        <v>59</v>
      </c>
      <c r="J43" s="135"/>
      <c r="K43" s="135"/>
      <c r="L43" s="135"/>
      <c r="M43" s="137"/>
      <c r="N43" s="40"/>
      <c r="O43" s="148"/>
      <c r="P43" s="114"/>
      <c r="Q43" s="114"/>
      <c r="R43" s="114"/>
      <c r="S43" s="114"/>
      <c r="T43" s="114"/>
    </row>
    <row r="44" spans="2:20" ht="15" x14ac:dyDescent="0.25">
      <c r="B44" s="119"/>
      <c r="C44" s="97" t="s">
        <v>62</v>
      </c>
      <c r="D44" s="98">
        <v>2012.0049369999999</v>
      </c>
      <c r="E44" s="95">
        <v>1666.0811430000001</v>
      </c>
      <c r="F44" s="99">
        <f>+E44/D44</f>
        <v>0.82807010676833159</v>
      </c>
      <c r="G44" s="96">
        <v>2346.6653419999998</v>
      </c>
      <c r="H44" s="96">
        <v>2043.4153590000001</v>
      </c>
      <c r="I44" s="99">
        <f t="shared" ref="I44:I55" si="12">+H44/G44</f>
        <v>0.87077408202502882</v>
      </c>
      <c r="J44" s="135"/>
      <c r="K44" s="135"/>
      <c r="L44" s="135"/>
      <c r="M44" s="137"/>
      <c r="N44" s="40"/>
      <c r="O44" s="148"/>
      <c r="P44" s="114"/>
      <c r="Q44" s="114"/>
      <c r="R44" s="114"/>
      <c r="S44" s="114"/>
      <c r="T44" s="114"/>
    </row>
    <row r="45" spans="2:20" ht="15" x14ac:dyDescent="0.25">
      <c r="B45" s="119"/>
      <c r="C45" s="97" t="s">
        <v>61</v>
      </c>
      <c r="D45" s="98">
        <v>393.15271999999999</v>
      </c>
      <c r="E45" s="95">
        <v>178.369584</v>
      </c>
      <c r="F45" s="99">
        <f t="shared" ref="F45:F55" si="13">+E45/D45</f>
        <v>0.45369032166431406</v>
      </c>
      <c r="G45" s="96">
        <v>304.23055499999998</v>
      </c>
      <c r="H45" s="96">
        <v>229.21860000000001</v>
      </c>
      <c r="I45" s="99">
        <f t="shared" si="12"/>
        <v>0.75343714243298154</v>
      </c>
      <c r="J45" s="135"/>
      <c r="K45" s="135"/>
      <c r="L45" s="135"/>
      <c r="M45" s="137"/>
      <c r="N45" s="40"/>
      <c r="O45" s="148"/>
      <c r="P45" s="114"/>
      <c r="Q45" s="114"/>
      <c r="R45" s="114"/>
      <c r="S45" s="114"/>
      <c r="T45" s="114"/>
    </row>
    <row r="46" spans="2:20" ht="15" x14ac:dyDescent="0.25">
      <c r="B46" s="119"/>
      <c r="C46" s="97" t="s">
        <v>66</v>
      </c>
      <c r="D46" s="98">
        <v>194.54206500000001</v>
      </c>
      <c r="E46" s="95">
        <v>75.507486999999998</v>
      </c>
      <c r="F46" s="99">
        <f t="shared" si="13"/>
        <v>0.38812935906689383</v>
      </c>
      <c r="G46" s="96">
        <v>157.54866000000001</v>
      </c>
      <c r="H46" s="96">
        <v>128.678102</v>
      </c>
      <c r="I46" s="99">
        <f t="shared" si="12"/>
        <v>0.81675148490631388</v>
      </c>
      <c r="J46" s="135"/>
      <c r="K46" s="135"/>
      <c r="L46" s="135"/>
      <c r="M46" s="137"/>
      <c r="N46" s="40"/>
      <c r="O46" s="148"/>
      <c r="P46" s="114"/>
      <c r="Q46" s="114"/>
      <c r="R46" s="114"/>
      <c r="S46" s="114"/>
      <c r="T46" s="114"/>
    </row>
    <row r="47" spans="2:20" ht="15" x14ac:dyDescent="0.25">
      <c r="B47" s="119"/>
      <c r="C47" s="97" t="s">
        <v>70</v>
      </c>
      <c r="D47" s="98">
        <v>144.810497</v>
      </c>
      <c r="E47" s="95">
        <v>101.750294</v>
      </c>
      <c r="F47" s="99">
        <f t="shared" si="13"/>
        <v>0.70264446368138633</v>
      </c>
      <c r="G47" s="96">
        <v>308.431376</v>
      </c>
      <c r="H47" s="96">
        <v>284.50471299999998</v>
      </c>
      <c r="I47" s="99">
        <f t="shared" si="12"/>
        <v>0.92242467899893554</v>
      </c>
      <c r="J47" s="135"/>
      <c r="K47" s="135"/>
      <c r="L47" s="135"/>
      <c r="M47" s="137"/>
      <c r="N47" s="40"/>
      <c r="O47" s="148"/>
      <c r="P47" s="114"/>
      <c r="Q47" s="114"/>
      <c r="R47" s="114"/>
      <c r="S47" s="114"/>
      <c r="T47" s="114"/>
    </row>
    <row r="48" spans="2:20" ht="15" x14ac:dyDescent="0.25">
      <c r="B48" s="119"/>
      <c r="C48" s="97" t="s">
        <v>63</v>
      </c>
      <c r="D48" s="98">
        <v>143.701356</v>
      </c>
      <c r="E48" s="95">
        <v>69.857352000000006</v>
      </c>
      <c r="F48" s="99">
        <f t="shared" si="13"/>
        <v>0.48612869039315121</v>
      </c>
      <c r="G48" s="96">
        <v>159.03489400000001</v>
      </c>
      <c r="H48" s="96">
        <v>52.620539999999998</v>
      </c>
      <c r="I48" s="99">
        <f t="shared" si="12"/>
        <v>0.33087417909682132</v>
      </c>
      <c r="J48" s="135"/>
      <c r="K48" s="135"/>
      <c r="L48" s="135"/>
      <c r="M48" s="137"/>
      <c r="N48" s="40"/>
      <c r="O48" s="148"/>
      <c r="P48" s="114"/>
      <c r="Q48" s="114"/>
      <c r="R48" s="114"/>
      <c r="S48" s="114"/>
      <c r="T48" s="114"/>
    </row>
    <row r="49" spans="2:20" ht="15" x14ac:dyDescent="0.25">
      <c r="B49" s="119"/>
      <c r="C49" s="97" t="s">
        <v>65</v>
      </c>
      <c r="D49" s="98">
        <v>132.168284</v>
      </c>
      <c r="E49" s="95">
        <v>74.066789999999997</v>
      </c>
      <c r="F49" s="99">
        <f t="shared" si="13"/>
        <v>0.56039760643332559</v>
      </c>
      <c r="G49" s="96">
        <v>215.112156</v>
      </c>
      <c r="H49" s="96">
        <v>85.891813999999997</v>
      </c>
      <c r="I49" s="99">
        <f t="shared" si="12"/>
        <v>0.39928851812540056</v>
      </c>
      <c r="J49" s="135"/>
      <c r="K49" s="135"/>
      <c r="L49" s="135"/>
      <c r="M49" s="137"/>
      <c r="N49" s="40"/>
      <c r="O49" s="148"/>
      <c r="P49" s="114"/>
      <c r="Q49" s="114"/>
      <c r="R49" s="114"/>
      <c r="S49" s="114"/>
      <c r="T49" s="114"/>
    </row>
    <row r="50" spans="2:20" ht="15" x14ac:dyDescent="0.25">
      <c r="B50" s="119"/>
      <c r="C50" s="97" t="s">
        <v>68</v>
      </c>
      <c r="D50" s="98">
        <v>59.621633000000003</v>
      </c>
      <c r="E50" s="95">
        <v>40.807321999999999</v>
      </c>
      <c r="F50" s="99">
        <f t="shared" si="13"/>
        <v>0.6844381803497398</v>
      </c>
      <c r="G50" s="96">
        <v>29.906445999999999</v>
      </c>
      <c r="H50" s="96">
        <v>26.069607000000001</v>
      </c>
      <c r="I50" s="99">
        <f t="shared" si="12"/>
        <v>0.87170528387090873</v>
      </c>
      <c r="J50" s="135"/>
      <c r="K50" s="135"/>
      <c r="L50" s="135"/>
      <c r="M50" s="137"/>
      <c r="N50" s="40"/>
      <c r="O50" s="148"/>
      <c r="P50" s="114"/>
      <c r="Q50" s="114"/>
      <c r="R50" s="114"/>
      <c r="S50" s="114"/>
      <c r="T50" s="114"/>
    </row>
    <row r="51" spans="2:20" ht="15" x14ac:dyDescent="0.25">
      <c r="B51" s="119"/>
      <c r="C51" s="97" t="s">
        <v>72</v>
      </c>
      <c r="D51" s="98">
        <v>51.718893000000001</v>
      </c>
      <c r="E51" s="95">
        <v>39.600526000000002</v>
      </c>
      <c r="F51" s="99">
        <f t="shared" si="13"/>
        <v>0.76568781160880606</v>
      </c>
      <c r="G51" s="96">
        <v>61.63908</v>
      </c>
      <c r="H51" s="96">
        <v>60.176763999999999</v>
      </c>
      <c r="I51" s="99">
        <f t="shared" si="12"/>
        <v>0.97627615467330142</v>
      </c>
      <c r="J51" s="135"/>
      <c r="K51" s="135"/>
      <c r="L51" s="135"/>
      <c r="M51" s="137"/>
      <c r="N51" s="40"/>
      <c r="O51" s="148"/>
      <c r="P51" s="114"/>
      <c r="Q51" s="114"/>
      <c r="R51" s="114"/>
      <c r="S51" s="114"/>
      <c r="T51" s="114"/>
    </row>
    <row r="52" spans="2:20" ht="15" x14ac:dyDescent="0.25">
      <c r="B52" s="119"/>
      <c r="C52" s="97" t="s">
        <v>67</v>
      </c>
      <c r="D52" s="98">
        <v>38.012444000000002</v>
      </c>
      <c r="E52" s="95">
        <v>24.610430000000001</v>
      </c>
      <c r="F52" s="99">
        <f t="shared" si="13"/>
        <v>0.64743087816189882</v>
      </c>
      <c r="G52" s="96">
        <v>20.165002999999999</v>
      </c>
      <c r="H52" s="96">
        <v>16.199569</v>
      </c>
      <c r="I52" s="99">
        <f t="shared" si="12"/>
        <v>0.80335068633513229</v>
      </c>
      <c r="J52" s="135"/>
      <c r="K52" s="135"/>
      <c r="L52" s="135"/>
      <c r="M52" s="137"/>
      <c r="N52" s="40"/>
      <c r="O52" s="148"/>
      <c r="P52" s="114"/>
      <c r="Q52" s="114"/>
      <c r="R52" s="114"/>
      <c r="S52" s="114"/>
      <c r="T52" s="114"/>
    </row>
    <row r="53" spans="2:20" ht="15" x14ac:dyDescent="0.25">
      <c r="B53" s="119"/>
      <c r="C53" s="97" t="s">
        <v>74</v>
      </c>
      <c r="D53" s="98">
        <v>34.601712999999997</v>
      </c>
      <c r="E53" s="95">
        <v>8.1576470000000008</v>
      </c>
      <c r="F53" s="99">
        <f t="shared" si="13"/>
        <v>0.23575847242013717</v>
      </c>
      <c r="G53" s="96">
        <v>22.695554000000001</v>
      </c>
      <c r="H53" s="96">
        <v>8.4135779999999993</v>
      </c>
      <c r="I53" s="99">
        <f t="shared" si="12"/>
        <v>0.3707148104866706</v>
      </c>
      <c r="J53" s="135"/>
      <c r="K53" s="135"/>
      <c r="L53" s="135"/>
      <c r="M53" s="137"/>
      <c r="N53" s="40"/>
      <c r="O53" s="148"/>
      <c r="P53" s="114"/>
      <c r="Q53" s="114"/>
      <c r="R53" s="114"/>
      <c r="S53" s="114"/>
      <c r="T53" s="114"/>
    </row>
    <row r="54" spans="2:20" ht="15" x14ac:dyDescent="0.25">
      <c r="B54" s="119"/>
      <c r="C54" s="97" t="s">
        <v>71</v>
      </c>
      <c r="D54" s="98">
        <v>119.016937</v>
      </c>
      <c r="E54" s="98">
        <v>53.514640999999997</v>
      </c>
      <c r="F54" s="99">
        <f t="shared" si="13"/>
        <v>0.44963886946611636</v>
      </c>
      <c r="G54" s="98">
        <v>141.64197500000046</v>
      </c>
      <c r="H54" s="98">
        <v>74.524230000000443</v>
      </c>
      <c r="I54" s="99">
        <f t="shared" si="12"/>
        <v>0.52614509222990014</v>
      </c>
      <c r="J54" s="135"/>
      <c r="K54" s="135"/>
      <c r="L54" s="135"/>
      <c r="M54" s="137"/>
      <c r="N54" s="40"/>
      <c r="O54" s="148"/>
      <c r="P54" s="114"/>
      <c r="Q54" s="114"/>
      <c r="R54" s="114"/>
      <c r="S54" s="114"/>
      <c r="T54" s="114"/>
    </row>
    <row r="55" spans="2:20" ht="15" x14ac:dyDescent="0.25">
      <c r="B55" s="119"/>
      <c r="C55" s="151" t="s">
        <v>47</v>
      </c>
      <c r="D55" s="152">
        <f>SUM(D44:D54)</f>
        <v>3323.3514789999999</v>
      </c>
      <c r="E55" s="152">
        <f>SUM(E44:E54)</f>
        <v>2332.3232160000007</v>
      </c>
      <c r="F55" s="153">
        <f t="shared" si="13"/>
        <v>0.701798540039406</v>
      </c>
      <c r="G55" s="152">
        <f>SUM(G44:G54)</f>
        <v>3767.0710410000002</v>
      </c>
      <c r="H55" s="152">
        <f>SUM(H44:H54)</f>
        <v>3009.7128760000001</v>
      </c>
      <c r="I55" s="153">
        <f t="shared" si="12"/>
        <v>0.79895304422001212</v>
      </c>
      <c r="J55" s="135"/>
      <c r="K55" s="135"/>
      <c r="L55" s="135"/>
      <c r="M55" s="137"/>
      <c r="N55" s="40"/>
      <c r="O55" s="148"/>
      <c r="P55" s="114"/>
      <c r="Q55" s="114"/>
      <c r="R55" s="114"/>
      <c r="S55" s="114"/>
      <c r="T55" s="114"/>
    </row>
    <row r="56" spans="2:20" ht="15" x14ac:dyDescent="0.25">
      <c r="B56" s="119"/>
      <c r="C56" s="114"/>
      <c r="D56" s="114"/>
      <c r="E56" s="127"/>
      <c r="F56" s="114"/>
      <c r="G56" s="135"/>
      <c r="H56" s="135"/>
      <c r="I56" s="135"/>
      <c r="J56" s="135"/>
      <c r="K56" s="135"/>
      <c r="L56" s="135"/>
      <c r="M56" s="137"/>
      <c r="N56" s="40"/>
      <c r="O56" s="148"/>
      <c r="P56" s="114"/>
      <c r="Q56" s="114"/>
      <c r="R56" s="114"/>
      <c r="S56" s="114"/>
      <c r="T56" s="114"/>
    </row>
    <row r="57" spans="2:20" ht="15" x14ac:dyDescent="0.25">
      <c r="B57" s="119"/>
      <c r="C57" s="133" t="s">
        <v>6</v>
      </c>
      <c r="D57" s="114"/>
      <c r="E57" s="127"/>
      <c r="F57" s="114"/>
      <c r="G57" s="135"/>
      <c r="H57" s="135"/>
      <c r="I57" s="135"/>
      <c r="J57" s="135"/>
      <c r="K57" s="135"/>
      <c r="L57" s="135"/>
      <c r="M57" s="137"/>
      <c r="N57" s="40"/>
      <c r="O57" s="148"/>
      <c r="P57" s="114"/>
      <c r="Q57" s="114"/>
      <c r="R57" s="114"/>
      <c r="S57" s="114"/>
      <c r="T57" s="114"/>
    </row>
    <row r="58" spans="2:20" ht="15" x14ac:dyDescent="0.25">
      <c r="B58" s="119"/>
      <c r="C58" s="114"/>
      <c r="D58" s="114"/>
      <c r="E58" s="127"/>
      <c r="F58" s="114"/>
      <c r="G58" s="135"/>
      <c r="H58" s="135"/>
      <c r="I58" s="135"/>
      <c r="J58" s="135"/>
      <c r="K58" s="135"/>
      <c r="L58" s="135"/>
      <c r="M58" s="137"/>
      <c r="N58" s="40"/>
      <c r="O58" s="148"/>
      <c r="P58" s="114"/>
      <c r="Q58" s="114"/>
      <c r="R58" s="114"/>
      <c r="S58" s="114"/>
      <c r="T58" s="114"/>
    </row>
    <row r="59" spans="2:20" ht="15" x14ac:dyDescent="0.25">
      <c r="B59" s="119"/>
      <c r="C59" s="101" t="s">
        <v>55</v>
      </c>
      <c r="D59" s="101" t="s">
        <v>94</v>
      </c>
      <c r="E59" s="102" t="s">
        <v>95</v>
      </c>
      <c r="F59" s="101" t="s">
        <v>59</v>
      </c>
      <c r="G59" s="103" t="s">
        <v>56</v>
      </c>
      <c r="H59" s="103" t="s">
        <v>57</v>
      </c>
      <c r="I59" s="101" t="s">
        <v>59</v>
      </c>
      <c r="J59" s="135"/>
      <c r="K59" s="135"/>
      <c r="L59" s="135"/>
      <c r="M59" s="137"/>
      <c r="N59" s="40"/>
      <c r="O59" s="148"/>
      <c r="P59" s="114"/>
      <c r="Q59" s="114"/>
      <c r="R59" s="114"/>
      <c r="S59" s="114"/>
      <c r="T59" s="114"/>
    </row>
    <row r="60" spans="2:20" ht="15" x14ac:dyDescent="0.25">
      <c r="B60" s="119"/>
      <c r="C60" s="97" t="s">
        <v>62</v>
      </c>
      <c r="D60" s="98">
        <v>821.01481100000001</v>
      </c>
      <c r="E60" s="95">
        <v>471.658816</v>
      </c>
      <c r="F60" s="99">
        <f t="shared" ref="F60:F71" si="14">+E60/D60</f>
        <v>0.57448271295558884</v>
      </c>
      <c r="G60" s="96">
        <v>629.49643600000002</v>
      </c>
      <c r="H60" s="96">
        <v>509.03393399999999</v>
      </c>
      <c r="I60" s="99">
        <f t="shared" ref="I60:I71" si="15">+H60/G60</f>
        <v>0.80863672117756036</v>
      </c>
      <c r="J60" s="135"/>
      <c r="K60" s="135"/>
      <c r="L60" s="135"/>
      <c r="M60" s="137"/>
      <c r="N60" s="40"/>
      <c r="O60" s="148"/>
      <c r="P60" s="114"/>
      <c r="Q60" s="114"/>
      <c r="R60" s="114"/>
      <c r="S60" s="114"/>
      <c r="T60" s="114"/>
    </row>
    <row r="61" spans="2:20" ht="15" x14ac:dyDescent="0.25">
      <c r="B61" s="119"/>
      <c r="C61" s="97" t="s">
        <v>65</v>
      </c>
      <c r="D61" s="98">
        <v>721.24256100000002</v>
      </c>
      <c r="E61" s="95">
        <v>468.62139400000001</v>
      </c>
      <c r="F61" s="99">
        <f t="shared" si="14"/>
        <v>0.64974173646970901</v>
      </c>
      <c r="G61" s="96">
        <v>592.59222399999999</v>
      </c>
      <c r="H61" s="96">
        <v>362.23416200000003</v>
      </c>
      <c r="I61" s="99">
        <f t="shared" si="15"/>
        <v>0.61127052858526887</v>
      </c>
      <c r="J61" s="135"/>
      <c r="K61" s="135"/>
      <c r="L61" s="135"/>
      <c r="M61" s="137"/>
      <c r="N61" s="40"/>
      <c r="O61" s="148"/>
      <c r="P61" s="114"/>
      <c r="Q61" s="114"/>
      <c r="R61" s="114"/>
      <c r="S61" s="114"/>
      <c r="T61" s="114"/>
    </row>
    <row r="62" spans="2:20" ht="15" x14ac:dyDescent="0.25">
      <c r="B62" s="119"/>
      <c r="C62" s="97" t="s">
        <v>61</v>
      </c>
      <c r="D62" s="98">
        <v>562.56039099999998</v>
      </c>
      <c r="E62" s="95">
        <v>289.51586800000001</v>
      </c>
      <c r="F62" s="99">
        <f t="shared" si="14"/>
        <v>0.51463962381951633</v>
      </c>
      <c r="G62" s="96">
        <v>345.87461100000002</v>
      </c>
      <c r="H62" s="96">
        <v>308.42573299999998</v>
      </c>
      <c r="I62" s="99">
        <f t="shared" si="15"/>
        <v>0.89172701086174833</v>
      </c>
      <c r="J62" s="135"/>
      <c r="K62" s="135"/>
      <c r="L62" s="135"/>
      <c r="M62" s="137"/>
      <c r="N62" s="40"/>
      <c r="O62" s="148"/>
      <c r="P62" s="114"/>
      <c r="Q62" s="114"/>
      <c r="R62" s="114"/>
      <c r="S62" s="114"/>
      <c r="T62" s="114"/>
    </row>
    <row r="63" spans="2:20" ht="15" x14ac:dyDescent="0.25">
      <c r="B63" s="119"/>
      <c r="C63" s="97" t="s">
        <v>63</v>
      </c>
      <c r="D63" s="98">
        <v>458.08080799999999</v>
      </c>
      <c r="E63" s="95">
        <v>185.52527699999999</v>
      </c>
      <c r="F63" s="99">
        <f t="shared" si="14"/>
        <v>0.40500556617949379</v>
      </c>
      <c r="G63" s="96">
        <v>595.89452600000004</v>
      </c>
      <c r="H63" s="96">
        <v>269.531362</v>
      </c>
      <c r="I63" s="99">
        <f t="shared" si="15"/>
        <v>0.45231387475440576</v>
      </c>
      <c r="J63" s="135"/>
      <c r="K63" s="135"/>
      <c r="L63" s="135"/>
      <c r="M63" s="137"/>
      <c r="N63" s="40"/>
      <c r="O63" s="148"/>
      <c r="P63" s="114"/>
      <c r="Q63" s="114"/>
      <c r="R63" s="114"/>
      <c r="S63" s="114"/>
      <c r="T63" s="114"/>
    </row>
    <row r="64" spans="2:20" ht="15" x14ac:dyDescent="0.25">
      <c r="B64" s="119"/>
      <c r="C64" s="97" t="s">
        <v>67</v>
      </c>
      <c r="D64" s="98">
        <v>146.250463</v>
      </c>
      <c r="E64" s="95">
        <v>89.099300999999997</v>
      </c>
      <c r="F64" s="99">
        <f t="shared" si="14"/>
        <v>0.60922406105476734</v>
      </c>
      <c r="G64" s="96">
        <v>146.47565</v>
      </c>
      <c r="H64" s="96">
        <v>127.69774700000001</v>
      </c>
      <c r="I64" s="99">
        <f t="shared" si="15"/>
        <v>0.8718018796980932</v>
      </c>
      <c r="J64" s="135"/>
      <c r="K64" s="135"/>
      <c r="L64" s="135"/>
      <c r="M64" s="137"/>
      <c r="N64" s="40"/>
      <c r="O64" s="148"/>
      <c r="P64" s="114"/>
      <c r="Q64" s="114"/>
      <c r="R64" s="114"/>
      <c r="S64" s="114"/>
      <c r="T64" s="114"/>
    </row>
    <row r="65" spans="2:20" ht="15" x14ac:dyDescent="0.25">
      <c r="B65" s="119"/>
      <c r="C65" s="97" t="s">
        <v>66</v>
      </c>
      <c r="D65" s="98">
        <v>91.594975000000005</v>
      </c>
      <c r="E65" s="95">
        <v>56.489792000000001</v>
      </c>
      <c r="F65" s="99">
        <f t="shared" si="14"/>
        <v>0.61673461890240155</v>
      </c>
      <c r="G65" s="96">
        <v>74.978807000000003</v>
      </c>
      <c r="H65" s="96">
        <v>66.305452000000002</v>
      </c>
      <c r="I65" s="99">
        <f t="shared" si="15"/>
        <v>0.88432257931231151</v>
      </c>
      <c r="J65" s="135"/>
      <c r="K65" s="135"/>
      <c r="L65" s="135"/>
      <c r="M65" s="137"/>
      <c r="N65" s="40"/>
      <c r="O65" s="148"/>
      <c r="P65" s="114"/>
      <c r="Q65" s="114"/>
      <c r="R65" s="114"/>
      <c r="S65" s="114"/>
      <c r="T65" s="114"/>
    </row>
    <row r="66" spans="2:20" ht="15" x14ac:dyDescent="0.25">
      <c r="B66" s="119"/>
      <c r="C66" s="97" t="s">
        <v>64</v>
      </c>
      <c r="D66" s="98">
        <v>79.112729999999999</v>
      </c>
      <c r="E66" s="95">
        <v>61.446027000000001</v>
      </c>
      <c r="F66" s="99">
        <f t="shared" si="14"/>
        <v>0.77668950369934142</v>
      </c>
      <c r="G66" s="96">
        <v>46.615777000000001</v>
      </c>
      <c r="H66" s="96">
        <v>44.863295000000001</v>
      </c>
      <c r="I66" s="99">
        <f t="shared" si="15"/>
        <v>0.96240581809888093</v>
      </c>
      <c r="J66" s="135"/>
      <c r="K66" s="135"/>
      <c r="L66" s="135"/>
      <c r="M66" s="137"/>
      <c r="N66" s="40"/>
      <c r="O66" s="148"/>
      <c r="P66" s="114"/>
      <c r="Q66" s="114"/>
      <c r="R66" s="114"/>
      <c r="S66" s="114"/>
      <c r="T66" s="114"/>
    </row>
    <row r="67" spans="2:20" ht="15" x14ac:dyDescent="0.25">
      <c r="B67" s="119"/>
      <c r="C67" s="97" t="s">
        <v>74</v>
      </c>
      <c r="D67" s="98">
        <v>57.813099000000001</v>
      </c>
      <c r="E67" s="95">
        <v>41.854139000000004</v>
      </c>
      <c r="F67" s="99">
        <f t="shared" si="14"/>
        <v>0.72395598443875153</v>
      </c>
      <c r="G67" s="96">
        <v>53.133381999999997</v>
      </c>
      <c r="H67" s="96">
        <v>50.603219000000003</v>
      </c>
      <c r="I67" s="99">
        <f t="shared" si="15"/>
        <v>0.95238091563604976</v>
      </c>
      <c r="J67" s="135"/>
      <c r="K67" s="135"/>
      <c r="L67" s="135"/>
      <c r="M67" s="137"/>
      <c r="N67" s="40"/>
      <c r="O67" s="148"/>
      <c r="P67" s="114"/>
      <c r="Q67" s="114"/>
      <c r="R67" s="114"/>
      <c r="S67" s="114"/>
      <c r="T67" s="114"/>
    </row>
    <row r="68" spans="2:20" ht="15" x14ac:dyDescent="0.25">
      <c r="B68" s="119"/>
      <c r="C68" s="97" t="s">
        <v>68</v>
      </c>
      <c r="D68" s="98">
        <v>28.423985999999999</v>
      </c>
      <c r="E68" s="95">
        <v>18.230315000000001</v>
      </c>
      <c r="F68" s="99">
        <f t="shared" si="14"/>
        <v>0.64137081266504992</v>
      </c>
      <c r="G68" s="96">
        <v>19.294711</v>
      </c>
      <c r="H68" s="96">
        <v>14.880701999999999</v>
      </c>
      <c r="I68" s="99">
        <f t="shared" si="15"/>
        <v>0.77123217860065385</v>
      </c>
      <c r="J68" s="135"/>
      <c r="K68" s="135"/>
      <c r="L68" s="135"/>
      <c r="M68" s="137"/>
      <c r="N68" s="40"/>
      <c r="O68" s="148"/>
      <c r="P68" s="114"/>
      <c r="Q68" s="114"/>
      <c r="R68" s="114"/>
      <c r="S68" s="114"/>
      <c r="T68" s="114"/>
    </row>
    <row r="69" spans="2:20" ht="15" x14ac:dyDescent="0.25">
      <c r="B69" s="119"/>
      <c r="C69" s="97" t="s">
        <v>72</v>
      </c>
      <c r="D69" s="98">
        <v>27.568846000000001</v>
      </c>
      <c r="E69" s="95">
        <v>14.449767</v>
      </c>
      <c r="F69" s="99">
        <f t="shared" si="14"/>
        <v>0.52413390825281547</v>
      </c>
      <c r="G69" s="96">
        <v>28.11224</v>
      </c>
      <c r="H69" s="96">
        <v>23.475538</v>
      </c>
      <c r="I69" s="99">
        <f t="shared" si="15"/>
        <v>0.8350646551110833</v>
      </c>
      <c r="J69" s="135"/>
      <c r="K69" s="135"/>
      <c r="L69" s="135"/>
      <c r="M69" s="137"/>
      <c r="N69" s="40"/>
      <c r="O69" s="148"/>
      <c r="P69" s="114"/>
      <c r="Q69" s="114"/>
      <c r="R69" s="114"/>
      <c r="S69" s="114"/>
      <c r="T69" s="114"/>
    </row>
    <row r="70" spans="2:20" ht="15" x14ac:dyDescent="0.25">
      <c r="B70" s="119"/>
      <c r="C70" s="97" t="s">
        <v>71</v>
      </c>
      <c r="D70" s="98">
        <v>61.384861999999998</v>
      </c>
      <c r="E70" s="98">
        <v>32.096031000000004</v>
      </c>
      <c r="F70" s="99">
        <f t="shared" si="14"/>
        <v>0.52286557229696151</v>
      </c>
      <c r="G70" s="98">
        <v>39.127383000000464</v>
      </c>
      <c r="H70" s="98">
        <v>31.366962000000058</v>
      </c>
      <c r="I70" s="99">
        <f t="shared" si="15"/>
        <v>0.80166266167097566</v>
      </c>
      <c r="J70" s="135"/>
      <c r="K70" s="135"/>
      <c r="L70" s="135"/>
      <c r="M70" s="137"/>
      <c r="N70" s="40"/>
      <c r="O70" s="148"/>
      <c r="P70" s="114"/>
      <c r="Q70" s="114"/>
      <c r="R70" s="114"/>
      <c r="S70" s="114"/>
      <c r="T70" s="114"/>
    </row>
    <row r="71" spans="2:20" ht="15" x14ac:dyDescent="0.25">
      <c r="B71" s="119"/>
      <c r="C71" s="100" t="s">
        <v>9</v>
      </c>
      <c r="D71" s="152">
        <f>SUM(D60:D70)</f>
        <v>3055.0475319999996</v>
      </c>
      <c r="E71" s="152">
        <f>SUM(E60:E70)</f>
        <v>1728.9867270000002</v>
      </c>
      <c r="F71" s="99">
        <f t="shared" si="14"/>
        <v>0.56594429673835933</v>
      </c>
      <c r="G71" s="152">
        <f>SUM(G60:G70)</f>
        <v>2571.5957469999998</v>
      </c>
      <c r="H71" s="152">
        <f>SUM(H60:H70)</f>
        <v>1808.4181060000001</v>
      </c>
      <c r="I71" s="99">
        <f t="shared" si="15"/>
        <v>0.70322798912297324</v>
      </c>
      <c r="J71" s="135"/>
      <c r="K71" s="135"/>
      <c r="L71" s="135"/>
      <c r="M71" s="137"/>
      <c r="N71" s="40"/>
      <c r="O71" s="148"/>
      <c r="P71" s="114"/>
      <c r="Q71" s="114"/>
      <c r="R71" s="114"/>
      <c r="S71" s="114"/>
      <c r="T71" s="114"/>
    </row>
    <row r="72" spans="2:20" ht="15" x14ac:dyDescent="0.25">
      <c r="B72" s="119"/>
      <c r="C72" s="114"/>
      <c r="D72" s="114"/>
      <c r="E72" s="127"/>
      <c r="F72" s="114"/>
      <c r="G72" s="135"/>
      <c r="H72" s="135"/>
      <c r="I72" s="135"/>
      <c r="J72" s="135"/>
      <c r="K72" s="135"/>
      <c r="L72" s="135"/>
      <c r="M72" s="137"/>
      <c r="N72" s="40"/>
      <c r="O72" s="148"/>
      <c r="P72" s="114"/>
      <c r="Q72" s="114"/>
      <c r="R72" s="114"/>
      <c r="S72" s="114"/>
      <c r="T72" s="114"/>
    </row>
    <row r="73" spans="2:20" ht="15" x14ac:dyDescent="0.25">
      <c r="B73" s="119"/>
      <c r="C73" s="133" t="s">
        <v>58</v>
      </c>
      <c r="D73" s="114"/>
      <c r="E73" s="127"/>
      <c r="F73" s="114"/>
      <c r="G73" s="135"/>
      <c r="H73" s="135"/>
      <c r="I73" s="135"/>
      <c r="J73" s="135"/>
      <c r="K73" s="135"/>
      <c r="L73" s="135"/>
      <c r="M73" s="137"/>
      <c r="N73" s="40"/>
      <c r="O73" s="148"/>
      <c r="P73" s="114"/>
      <c r="Q73" s="114"/>
      <c r="R73" s="114"/>
      <c r="S73" s="114"/>
      <c r="T73" s="114"/>
    </row>
    <row r="74" spans="2:20" ht="15" x14ac:dyDescent="0.25">
      <c r="B74" s="119"/>
      <c r="C74" s="114"/>
      <c r="D74" s="114"/>
      <c r="E74" s="127"/>
      <c r="F74" s="114"/>
      <c r="G74" s="135"/>
      <c r="H74" s="135"/>
      <c r="I74" s="135"/>
      <c r="J74" s="135"/>
      <c r="K74" s="135"/>
      <c r="L74" s="135"/>
      <c r="M74" s="137"/>
      <c r="N74" s="40"/>
      <c r="O74" s="148"/>
      <c r="P74" s="114"/>
      <c r="Q74" s="114"/>
      <c r="R74" s="114"/>
      <c r="S74" s="114"/>
      <c r="T74" s="114"/>
    </row>
    <row r="75" spans="2:20" ht="15" x14ac:dyDescent="0.25">
      <c r="B75" s="119"/>
      <c r="C75" s="101" t="s">
        <v>55</v>
      </c>
      <c r="D75" s="101" t="s">
        <v>94</v>
      </c>
      <c r="E75" s="102" t="s">
        <v>95</v>
      </c>
      <c r="F75" s="101" t="s">
        <v>59</v>
      </c>
      <c r="G75" s="103" t="s">
        <v>56</v>
      </c>
      <c r="H75" s="103" t="s">
        <v>57</v>
      </c>
      <c r="I75" s="101" t="s">
        <v>59</v>
      </c>
      <c r="J75" s="135"/>
      <c r="K75" s="135"/>
      <c r="L75" s="135"/>
      <c r="M75" s="137"/>
      <c r="N75" s="40"/>
      <c r="O75" s="148"/>
      <c r="P75" s="114"/>
      <c r="Q75" s="114"/>
      <c r="R75" s="114"/>
      <c r="S75" s="114"/>
      <c r="T75" s="114"/>
    </row>
    <row r="76" spans="2:20" ht="15" x14ac:dyDescent="0.25">
      <c r="B76" s="119"/>
      <c r="C76" s="97" t="s">
        <v>62</v>
      </c>
      <c r="D76" s="98">
        <v>2872.016705</v>
      </c>
      <c r="E76" s="95">
        <v>1266.248147</v>
      </c>
      <c r="F76" s="99">
        <f t="shared" ref="F76:F87" si="16">+E76/D76</f>
        <v>0.44089163715362162</v>
      </c>
      <c r="G76" s="96">
        <v>1668.0640100000001</v>
      </c>
      <c r="H76" s="96">
        <v>1036.8260210000001</v>
      </c>
      <c r="I76" s="99">
        <f t="shared" ref="I76:I87" si="17">+H76/G76</f>
        <v>0.62157448082582878</v>
      </c>
      <c r="J76" s="135"/>
      <c r="K76" s="135"/>
      <c r="L76" s="135"/>
      <c r="M76" s="137"/>
      <c r="N76" s="40"/>
      <c r="O76" s="148"/>
      <c r="P76" s="114"/>
      <c r="Q76" s="114"/>
      <c r="R76" s="114"/>
      <c r="S76" s="114"/>
      <c r="T76" s="114"/>
    </row>
    <row r="77" spans="2:20" ht="15" x14ac:dyDescent="0.25">
      <c r="B77" s="119"/>
      <c r="C77" s="97" t="s">
        <v>66</v>
      </c>
      <c r="D77" s="98">
        <v>1128.9647090000001</v>
      </c>
      <c r="E77" s="95">
        <v>518.33610899999996</v>
      </c>
      <c r="F77" s="99">
        <f t="shared" si="16"/>
        <v>0.45912516562109817</v>
      </c>
      <c r="G77" s="96">
        <v>1011.450597</v>
      </c>
      <c r="H77" s="96">
        <v>602.78002600000002</v>
      </c>
      <c r="I77" s="99">
        <f t="shared" si="17"/>
        <v>0.5959559743084516</v>
      </c>
      <c r="J77" s="135"/>
      <c r="K77" s="135"/>
      <c r="L77" s="135"/>
      <c r="M77" s="137"/>
      <c r="N77" s="40"/>
      <c r="O77" s="148"/>
      <c r="P77" s="114"/>
      <c r="Q77" s="114"/>
      <c r="R77" s="114"/>
      <c r="S77" s="114"/>
      <c r="T77" s="114"/>
    </row>
    <row r="78" spans="2:20" ht="15" x14ac:dyDescent="0.25">
      <c r="B78" s="119"/>
      <c r="C78" s="97" t="s">
        <v>72</v>
      </c>
      <c r="D78" s="98">
        <v>968.56673499999999</v>
      </c>
      <c r="E78" s="95">
        <v>469.206546</v>
      </c>
      <c r="F78" s="99">
        <f t="shared" si="16"/>
        <v>0.48443388467187032</v>
      </c>
      <c r="G78" s="96">
        <v>485.88476800000001</v>
      </c>
      <c r="H78" s="96">
        <v>329.99499300000002</v>
      </c>
      <c r="I78" s="99">
        <f t="shared" si="17"/>
        <v>0.67916307473133219</v>
      </c>
      <c r="J78" s="135"/>
      <c r="K78" s="135"/>
      <c r="L78" s="135"/>
      <c r="M78" s="137"/>
      <c r="N78" s="40"/>
      <c r="O78" s="148"/>
      <c r="P78" s="114"/>
      <c r="Q78" s="114"/>
      <c r="R78" s="114"/>
      <c r="S78" s="114"/>
      <c r="T78" s="114"/>
    </row>
    <row r="79" spans="2:20" ht="15" x14ac:dyDescent="0.25">
      <c r="B79" s="119"/>
      <c r="C79" s="97" t="s">
        <v>65</v>
      </c>
      <c r="D79" s="98">
        <v>921.72966899999994</v>
      </c>
      <c r="E79" s="95">
        <v>495.02864399999999</v>
      </c>
      <c r="F79" s="99">
        <f t="shared" si="16"/>
        <v>0.5370648907689658</v>
      </c>
      <c r="G79" s="96">
        <v>655.76468799999998</v>
      </c>
      <c r="H79" s="96">
        <v>451.61527999999998</v>
      </c>
      <c r="I79" s="99">
        <f t="shared" si="17"/>
        <v>0.68868496316471373</v>
      </c>
      <c r="J79" s="135"/>
      <c r="K79" s="135"/>
      <c r="L79" s="135"/>
      <c r="M79" s="137"/>
      <c r="N79" s="40"/>
      <c r="O79" s="148"/>
      <c r="P79" s="114"/>
      <c r="Q79" s="114"/>
      <c r="R79" s="114"/>
      <c r="S79" s="114"/>
      <c r="T79" s="114"/>
    </row>
    <row r="80" spans="2:20" ht="15" x14ac:dyDescent="0.25">
      <c r="B80" s="119"/>
      <c r="C80" s="97" t="s">
        <v>67</v>
      </c>
      <c r="D80" s="98">
        <v>893.05180499999994</v>
      </c>
      <c r="E80" s="95">
        <v>431.72700200000003</v>
      </c>
      <c r="F80" s="99">
        <f t="shared" si="16"/>
        <v>0.48342884430987748</v>
      </c>
      <c r="G80" s="96">
        <v>640.89844200000005</v>
      </c>
      <c r="H80" s="96">
        <v>375.854263</v>
      </c>
      <c r="I80" s="99">
        <f t="shared" si="17"/>
        <v>0.5864490196404627</v>
      </c>
      <c r="J80" s="135"/>
      <c r="K80" s="135"/>
      <c r="L80" s="135"/>
      <c r="M80" s="137"/>
      <c r="N80" s="40"/>
      <c r="O80" s="148"/>
      <c r="P80" s="114"/>
      <c r="Q80" s="114"/>
      <c r="R80" s="114"/>
      <c r="S80" s="114"/>
      <c r="T80" s="114"/>
    </row>
    <row r="81" spans="2:20" ht="15" x14ac:dyDescent="0.25">
      <c r="B81" s="119"/>
      <c r="C81" s="97" t="s">
        <v>61</v>
      </c>
      <c r="D81" s="98">
        <v>820.69464000000005</v>
      </c>
      <c r="E81" s="95">
        <v>406.64236199999999</v>
      </c>
      <c r="F81" s="99">
        <f t="shared" si="16"/>
        <v>0.4954855827984937</v>
      </c>
      <c r="G81" s="96">
        <v>551.06397100000004</v>
      </c>
      <c r="H81" s="96">
        <v>346.21441700000003</v>
      </c>
      <c r="I81" s="99">
        <f t="shared" si="17"/>
        <v>0.62826538336689774</v>
      </c>
      <c r="J81" s="135"/>
      <c r="K81" s="135"/>
      <c r="L81" s="135"/>
      <c r="M81" s="137"/>
      <c r="N81" s="40"/>
      <c r="O81" s="148"/>
      <c r="P81" s="114"/>
      <c r="Q81" s="114"/>
      <c r="R81" s="114"/>
      <c r="S81" s="114"/>
      <c r="T81" s="114"/>
    </row>
    <row r="82" spans="2:20" ht="15" x14ac:dyDescent="0.25">
      <c r="B82" s="119"/>
      <c r="C82" s="97" t="s">
        <v>73</v>
      </c>
      <c r="D82" s="98">
        <v>410.48801500000002</v>
      </c>
      <c r="E82" s="95">
        <v>204.03122500000001</v>
      </c>
      <c r="F82" s="99">
        <f t="shared" si="16"/>
        <v>0.49704551057355473</v>
      </c>
      <c r="G82" s="96">
        <v>293.90019000000001</v>
      </c>
      <c r="H82" s="96">
        <v>218.316363</v>
      </c>
      <c r="I82" s="99">
        <f t="shared" si="17"/>
        <v>0.74282484472024324</v>
      </c>
      <c r="J82" s="135"/>
      <c r="K82" s="135"/>
      <c r="L82" s="135"/>
      <c r="M82" s="137"/>
      <c r="N82" s="40"/>
      <c r="O82" s="148"/>
      <c r="P82" s="114"/>
      <c r="Q82" s="114"/>
      <c r="R82" s="114"/>
      <c r="S82" s="114"/>
      <c r="T82" s="114"/>
    </row>
    <row r="83" spans="2:20" ht="15" x14ac:dyDescent="0.25">
      <c r="B83" s="119"/>
      <c r="C83" s="97" t="s">
        <v>63</v>
      </c>
      <c r="D83" s="98">
        <v>319.58470999999997</v>
      </c>
      <c r="E83" s="95">
        <v>148.191697</v>
      </c>
      <c r="F83" s="99">
        <f t="shared" si="16"/>
        <v>0.46370083537475876</v>
      </c>
      <c r="G83" s="96">
        <v>208.32391899999999</v>
      </c>
      <c r="H83" s="96">
        <v>111.524299</v>
      </c>
      <c r="I83" s="99">
        <f t="shared" si="17"/>
        <v>0.53534082660954552</v>
      </c>
      <c r="J83" s="135"/>
      <c r="K83" s="135"/>
      <c r="L83" s="135"/>
      <c r="M83" s="137"/>
      <c r="N83" s="40"/>
      <c r="O83" s="148"/>
      <c r="P83" s="114"/>
      <c r="Q83" s="114"/>
      <c r="R83" s="114"/>
      <c r="S83" s="114"/>
      <c r="T83" s="114"/>
    </row>
    <row r="84" spans="2:20" ht="15" x14ac:dyDescent="0.25">
      <c r="B84" s="119"/>
      <c r="C84" s="97" t="s">
        <v>64</v>
      </c>
      <c r="D84" s="98">
        <v>300.277467</v>
      </c>
      <c r="E84" s="95">
        <v>157.378131</v>
      </c>
      <c r="F84" s="99">
        <f t="shared" si="16"/>
        <v>0.52410902680220095</v>
      </c>
      <c r="G84" s="96">
        <v>195.269778</v>
      </c>
      <c r="H84" s="96">
        <v>128.399846</v>
      </c>
      <c r="I84" s="99">
        <f t="shared" si="17"/>
        <v>0.65755104202556114</v>
      </c>
      <c r="J84" s="135"/>
      <c r="K84" s="135"/>
      <c r="L84" s="135"/>
      <c r="M84" s="137"/>
      <c r="N84" s="40"/>
      <c r="O84" s="148"/>
      <c r="P84" s="114"/>
      <c r="Q84" s="114"/>
      <c r="R84" s="114"/>
      <c r="S84" s="114"/>
      <c r="T84" s="114"/>
    </row>
    <row r="85" spans="2:20" ht="15" x14ac:dyDescent="0.25">
      <c r="B85" s="119"/>
      <c r="C85" s="97" t="s">
        <v>74</v>
      </c>
      <c r="D85" s="98">
        <v>253.25753700000001</v>
      </c>
      <c r="E85" s="95">
        <v>135.00669400000001</v>
      </c>
      <c r="F85" s="99">
        <f t="shared" si="16"/>
        <v>0.53308065615437139</v>
      </c>
      <c r="G85" s="96">
        <v>164.420075</v>
      </c>
      <c r="H85" s="96">
        <v>125.94526500000001</v>
      </c>
      <c r="I85" s="99">
        <f t="shared" si="17"/>
        <v>0.76599688328812654</v>
      </c>
      <c r="J85" s="135"/>
      <c r="K85" s="135"/>
      <c r="L85" s="135"/>
      <c r="M85" s="137"/>
      <c r="N85" s="40"/>
      <c r="O85" s="148"/>
      <c r="P85" s="114"/>
      <c r="Q85" s="114"/>
      <c r="R85" s="114"/>
      <c r="S85" s="114"/>
      <c r="T85" s="114"/>
    </row>
    <row r="86" spans="2:20" ht="15" x14ac:dyDescent="0.25">
      <c r="B86" s="119"/>
      <c r="C86" s="97" t="s">
        <v>71</v>
      </c>
      <c r="D86" s="98">
        <v>431.98715600000003</v>
      </c>
      <c r="E86" s="98">
        <v>196.709384</v>
      </c>
      <c r="F86" s="99">
        <f t="shared" si="16"/>
        <v>0.45535933480392643</v>
      </c>
      <c r="G86" s="98">
        <v>387.53329099999974</v>
      </c>
      <c r="H86" s="98">
        <v>192.96122299999934</v>
      </c>
      <c r="I86" s="99">
        <f t="shared" si="17"/>
        <v>0.49792166887669909</v>
      </c>
      <c r="J86" s="135"/>
      <c r="K86" s="135"/>
      <c r="L86" s="135"/>
      <c r="M86" s="137"/>
      <c r="N86" s="40"/>
      <c r="O86" s="148"/>
      <c r="P86" s="114"/>
      <c r="Q86" s="114"/>
      <c r="R86" s="114"/>
      <c r="S86" s="114"/>
      <c r="T86" s="114"/>
    </row>
    <row r="87" spans="2:20" ht="15" x14ac:dyDescent="0.25">
      <c r="B87" s="119"/>
      <c r="C87" s="100" t="s">
        <v>9</v>
      </c>
      <c r="D87" s="152">
        <f>SUM(D76:D86)</f>
        <v>9320.6191479999979</v>
      </c>
      <c r="E87" s="152">
        <f>SUM(E76:E86)</f>
        <v>4428.5059410000003</v>
      </c>
      <c r="F87" s="99">
        <f t="shared" si="16"/>
        <v>0.475130017725299</v>
      </c>
      <c r="G87" s="152">
        <f>SUM(G76:G86)</f>
        <v>6262.5737289999997</v>
      </c>
      <c r="H87" s="152">
        <f>SUM(H76:H86)</f>
        <v>3920.4319959999998</v>
      </c>
      <c r="I87" s="99">
        <f t="shared" si="17"/>
        <v>0.62600971511851722</v>
      </c>
      <c r="J87" s="135"/>
      <c r="K87" s="135"/>
      <c r="L87" s="135"/>
      <c r="M87" s="137"/>
      <c r="N87" s="40"/>
      <c r="O87" s="148"/>
      <c r="P87" s="114"/>
      <c r="Q87" s="114"/>
      <c r="R87" s="114"/>
      <c r="S87" s="114"/>
      <c r="T87" s="114"/>
    </row>
    <row r="88" spans="2:20" ht="15" x14ac:dyDescent="0.25">
      <c r="B88" s="119"/>
      <c r="C88" s="114"/>
      <c r="D88" s="114"/>
      <c r="E88" s="127"/>
      <c r="F88" s="135"/>
      <c r="G88" s="135"/>
      <c r="H88" s="136"/>
      <c r="I88" s="135"/>
      <c r="J88" s="135"/>
      <c r="K88" s="135"/>
      <c r="L88" s="135"/>
      <c r="M88" s="137"/>
      <c r="N88" s="40"/>
      <c r="O88" s="148"/>
      <c r="P88" s="114"/>
      <c r="Q88" s="114"/>
      <c r="R88" s="114"/>
      <c r="S88" s="114"/>
      <c r="T88" s="114"/>
    </row>
    <row r="89" spans="2:20" ht="15" x14ac:dyDescent="0.25">
      <c r="B89" s="119"/>
      <c r="C89" s="114"/>
      <c r="D89" s="114"/>
      <c r="E89" s="127"/>
      <c r="F89" s="135"/>
      <c r="G89" s="135"/>
      <c r="H89" s="136"/>
      <c r="I89" s="135"/>
      <c r="J89" s="135"/>
      <c r="K89" s="135"/>
      <c r="L89" s="135"/>
      <c r="M89" s="137"/>
      <c r="N89" s="40"/>
      <c r="O89" s="148"/>
      <c r="P89" s="114"/>
      <c r="Q89" s="114"/>
      <c r="R89" s="114"/>
      <c r="S89" s="114"/>
      <c r="T89" s="114"/>
    </row>
    <row r="90" spans="2:20" ht="15" x14ac:dyDescent="0.25">
      <c r="B90" s="119"/>
      <c r="C90" s="114"/>
      <c r="D90" s="114"/>
      <c r="E90" s="127"/>
      <c r="F90" s="135"/>
      <c r="G90" s="135"/>
      <c r="H90" s="136"/>
      <c r="I90" s="135"/>
      <c r="J90" s="135"/>
      <c r="K90" s="135"/>
      <c r="L90" s="135"/>
      <c r="M90" s="137"/>
      <c r="N90" s="40"/>
      <c r="O90" s="148"/>
      <c r="P90" s="114"/>
      <c r="Q90" s="114"/>
      <c r="R90" s="114"/>
      <c r="S90" s="114"/>
      <c r="T90" s="114"/>
    </row>
    <row r="91" spans="2:20" ht="15" x14ac:dyDescent="0.25">
      <c r="B91" s="119"/>
      <c r="C91" s="133" t="s">
        <v>80</v>
      </c>
      <c r="D91" s="114"/>
      <c r="E91" s="127"/>
      <c r="F91" s="135"/>
      <c r="G91" s="135"/>
      <c r="H91" s="136"/>
      <c r="I91" s="135"/>
      <c r="J91" s="135"/>
      <c r="K91" s="135"/>
      <c r="L91" s="135"/>
      <c r="M91" s="137"/>
      <c r="N91" s="40"/>
      <c r="O91" s="148"/>
      <c r="P91" s="114"/>
      <c r="Q91" s="114"/>
      <c r="R91" s="114"/>
      <c r="S91" s="114"/>
      <c r="T91" s="114"/>
    </row>
    <row r="92" spans="2:20" ht="15" x14ac:dyDescent="0.25">
      <c r="B92" s="119"/>
      <c r="C92" s="133"/>
      <c r="D92" s="114"/>
      <c r="E92" s="127"/>
      <c r="F92" s="135"/>
      <c r="G92" s="135"/>
      <c r="H92" s="136"/>
      <c r="I92" s="135"/>
      <c r="J92" s="135"/>
      <c r="K92" s="135"/>
      <c r="L92" s="135"/>
      <c r="M92" s="137"/>
      <c r="N92" s="40"/>
      <c r="O92" s="148"/>
      <c r="P92" s="114"/>
      <c r="Q92" s="114"/>
      <c r="R92" s="114"/>
      <c r="S92" s="114"/>
      <c r="T92" s="114"/>
    </row>
    <row r="93" spans="2:20" ht="15" x14ac:dyDescent="0.25">
      <c r="B93" s="119"/>
      <c r="C93" s="133" t="s">
        <v>8</v>
      </c>
      <c r="D93" s="114"/>
      <c r="E93" s="127"/>
      <c r="F93" s="135"/>
      <c r="G93" s="135"/>
      <c r="H93" s="136"/>
      <c r="I93" s="135"/>
      <c r="J93" s="135"/>
      <c r="K93" s="135"/>
      <c r="L93" s="135"/>
      <c r="M93" s="137"/>
      <c r="N93" s="40"/>
      <c r="O93" s="148"/>
      <c r="P93" s="114"/>
      <c r="Q93" s="114"/>
      <c r="R93" s="114"/>
      <c r="S93" s="114"/>
      <c r="T93" s="114"/>
    </row>
    <row r="94" spans="2:20" ht="15" x14ac:dyDescent="0.25">
      <c r="B94" s="119"/>
      <c r="C94" s="114"/>
      <c r="D94" s="114"/>
      <c r="E94" s="127"/>
      <c r="F94" s="135"/>
      <c r="G94" s="135"/>
      <c r="H94" s="136"/>
      <c r="I94" s="135"/>
      <c r="J94" s="135"/>
      <c r="K94" s="135"/>
      <c r="L94" s="135"/>
      <c r="M94" s="137"/>
      <c r="N94" s="40"/>
      <c r="O94" s="148"/>
      <c r="P94" s="114"/>
      <c r="Q94" s="114"/>
      <c r="R94" s="114"/>
      <c r="S94" s="114"/>
      <c r="T94" s="114"/>
    </row>
    <row r="95" spans="2:20" ht="15" x14ac:dyDescent="0.25">
      <c r="B95" s="119"/>
      <c r="C95" s="106" t="s">
        <v>60</v>
      </c>
      <c r="D95" s="106" t="s">
        <v>94</v>
      </c>
      <c r="E95" s="105" t="s">
        <v>95</v>
      </c>
      <c r="F95" s="106" t="s">
        <v>59</v>
      </c>
      <c r="G95" s="106" t="s">
        <v>56</v>
      </c>
      <c r="H95" s="106" t="s">
        <v>57</v>
      </c>
      <c r="I95" s="106" t="s">
        <v>59</v>
      </c>
      <c r="J95" s="135"/>
      <c r="K95" s="135"/>
      <c r="L95" s="135"/>
      <c r="M95" s="137"/>
      <c r="N95" s="40"/>
      <c r="O95" s="148"/>
      <c r="P95" s="114"/>
      <c r="Q95" s="114"/>
      <c r="R95" s="114"/>
      <c r="S95" s="114"/>
      <c r="T95" s="114"/>
    </row>
    <row r="96" spans="2:20" ht="15" x14ac:dyDescent="0.25">
      <c r="B96" s="119"/>
      <c r="C96" s="97" t="s">
        <v>97</v>
      </c>
      <c r="D96" s="98">
        <v>2414.3532749999999</v>
      </c>
      <c r="E96" s="95">
        <v>1796.900032</v>
      </c>
      <c r="F96" s="99">
        <f t="shared" ref="F96:F103" si="18">+E96/D96</f>
        <v>0.74425729266981444</v>
      </c>
      <c r="G96" s="96">
        <v>157.75937400000001</v>
      </c>
      <c r="H96" s="96">
        <v>127.862188</v>
      </c>
      <c r="I96" s="99">
        <f t="shared" ref="I96:I103" si="19">+H96/G96</f>
        <v>0.8104886876642905</v>
      </c>
      <c r="J96" s="138">
        <f>+D96/$D$103</f>
        <v>0.72648147216931791</v>
      </c>
      <c r="K96" s="135"/>
      <c r="L96" s="135"/>
      <c r="M96" s="137"/>
      <c r="N96" s="40"/>
      <c r="O96" s="148"/>
      <c r="P96" s="114"/>
      <c r="Q96" s="114"/>
      <c r="R96" s="114"/>
      <c r="S96" s="114"/>
      <c r="T96" s="114"/>
    </row>
    <row r="97" spans="2:20" ht="15" x14ac:dyDescent="0.25">
      <c r="B97" s="119"/>
      <c r="C97" s="97" t="s">
        <v>98</v>
      </c>
      <c r="D97" s="98">
        <v>428.11571099999998</v>
      </c>
      <c r="E97" s="95">
        <v>304.46530999999999</v>
      </c>
      <c r="F97" s="99">
        <f t="shared" si="18"/>
        <v>0.7111752784984805</v>
      </c>
      <c r="G97" s="96">
        <v>2856.8167010000002</v>
      </c>
      <c r="H97" s="96">
        <v>2336.7201610000002</v>
      </c>
      <c r="I97" s="99">
        <f t="shared" si="19"/>
        <v>0.81794542862412367</v>
      </c>
      <c r="J97" s="138">
        <f t="shared" ref="J97:J102" si="20">+D97/$D$103</f>
        <v>0.12882047346036973</v>
      </c>
      <c r="K97" s="135"/>
      <c r="L97" s="135"/>
      <c r="M97" s="137"/>
      <c r="N97" s="40"/>
      <c r="O97" s="148"/>
      <c r="P97" s="114"/>
      <c r="Q97" s="114"/>
      <c r="R97" s="114"/>
      <c r="S97" s="114"/>
      <c r="T97" s="114"/>
    </row>
    <row r="98" spans="2:20" ht="15" x14ac:dyDescent="0.25">
      <c r="B98" s="119"/>
      <c r="C98" s="97" t="s">
        <v>99</v>
      </c>
      <c r="D98" s="98">
        <v>295.80758200000002</v>
      </c>
      <c r="E98" s="95">
        <v>115.31509800000001</v>
      </c>
      <c r="F98" s="99">
        <f t="shared" si="18"/>
        <v>0.38983144793090529</v>
      </c>
      <c r="G98" s="96">
        <v>261.55261400000001</v>
      </c>
      <c r="H98" s="96">
        <v>116.470248</v>
      </c>
      <c r="I98" s="99">
        <f t="shared" si="19"/>
        <v>0.4453033224129811</v>
      </c>
      <c r="J98" s="138">
        <f t="shared" si="20"/>
        <v>8.9008816512242295E-2</v>
      </c>
      <c r="K98" s="135"/>
      <c r="L98" s="135"/>
      <c r="M98" s="137"/>
      <c r="N98" s="40"/>
      <c r="O98" s="148"/>
      <c r="P98" s="114"/>
      <c r="Q98" s="114"/>
      <c r="R98" s="114"/>
      <c r="S98" s="114"/>
      <c r="T98" s="114"/>
    </row>
    <row r="99" spans="2:20" ht="15" x14ac:dyDescent="0.25">
      <c r="B99" s="119"/>
      <c r="C99" s="97" t="s">
        <v>100</v>
      </c>
      <c r="D99" s="98">
        <v>149.14985799999999</v>
      </c>
      <c r="E99" s="95">
        <v>98.230879000000002</v>
      </c>
      <c r="F99" s="99">
        <f t="shared" si="18"/>
        <v>0.65860524654337926</v>
      </c>
      <c r="G99" s="96">
        <v>417.18524300000001</v>
      </c>
      <c r="H99" s="96">
        <v>376.30553200000003</v>
      </c>
      <c r="I99" s="99">
        <f t="shared" si="19"/>
        <v>0.90201064949941201</v>
      </c>
      <c r="J99" s="138">
        <f t="shared" si="20"/>
        <v>4.4879351143707301E-2</v>
      </c>
      <c r="K99" s="135"/>
      <c r="L99" s="135"/>
      <c r="M99" s="137"/>
      <c r="N99" s="40"/>
      <c r="O99" s="148"/>
      <c r="P99" s="114"/>
      <c r="Q99" s="114"/>
      <c r="R99" s="114"/>
      <c r="S99" s="114"/>
      <c r="T99" s="114"/>
    </row>
    <row r="100" spans="2:20" ht="15" x14ac:dyDescent="0.25">
      <c r="B100" s="119"/>
      <c r="C100" s="97" t="s">
        <v>101</v>
      </c>
      <c r="D100" s="98">
        <v>35.925052999999998</v>
      </c>
      <c r="E100" s="95">
        <v>17.411892000000002</v>
      </c>
      <c r="F100" s="99">
        <f t="shared" si="18"/>
        <v>0.48467268788719681</v>
      </c>
      <c r="G100" s="96">
        <v>73.757109</v>
      </c>
      <c r="H100" s="96">
        <v>52.354743999999997</v>
      </c>
      <c r="I100" s="99">
        <f t="shared" si="19"/>
        <v>0.70982641144462422</v>
      </c>
      <c r="J100" s="138">
        <f t="shared" si="20"/>
        <v>1.0809886714362782E-2</v>
      </c>
      <c r="K100" s="135"/>
      <c r="L100" s="135"/>
      <c r="M100" s="137"/>
      <c r="N100" s="40"/>
      <c r="O100" s="148"/>
      <c r="P100" s="114"/>
      <c r="Q100" s="114"/>
      <c r="R100" s="114"/>
      <c r="S100" s="114"/>
      <c r="T100" s="114"/>
    </row>
    <row r="101" spans="2:20" ht="15" x14ac:dyDescent="0.25">
      <c r="B101" s="119"/>
      <c r="C101" s="97"/>
      <c r="D101" s="98"/>
      <c r="E101" s="95"/>
      <c r="F101" s="99" t="e">
        <f t="shared" si="18"/>
        <v>#DIV/0!</v>
      </c>
      <c r="G101" s="93"/>
      <c r="H101" s="94"/>
      <c r="I101" s="99" t="e">
        <f t="shared" si="19"/>
        <v>#DIV/0!</v>
      </c>
      <c r="J101" s="138">
        <f t="shared" si="20"/>
        <v>0</v>
      </c>
      <c r="K101" s="135"/>
      <c r="L101" s="135"/>
      <c r="M101" s="137"/>
      <c r="N101" s="40"/>
      <c r="O101" s="148"/>
      <c r="P101" s="114"/>
      <c r="Q101" s="114"/>
      <c r="R101" s="114"/>
      <c r="S101" s="114"/>
      <c r="T101" s="114"/>
    </row>
    <row r="102" spans="2:20" ht="15" x14ac:dyDescent="0.25">
      <c r="B102" s="119"/>
      <c r="C102" s="97"/>
      <c r="D102" s="98"/>
      <c r="E102" s="98"/>
      <c r="F102" s="99" t="e">
        <f t="shared" si="18"/>
        <v>#DIV/0!</v>
      </c>
      <c r="G102" s="98"/>
      <c r="H102" s="98"/>
      <c r="I102" s="99" t="e">
        <f t="shared" si="19"/>
        <v>#DIV/0!</v>
      </c>
      <c r="J102" s="138">
        <f t="shared" si="20"/>
        <v>0</v>
      </c>
      <c r="K102" s="135"/>
      <c r="L102" s="135"/>
      <c r="M102" s="137"/>
      <c r="N102" s="40"/>
      <c r="O102" s="148"/>
      <c r="P102" s="114"/>
      <c r="Q102" s="114"/>
      <c r="R102" s="114"/>
      <c r="S102" s="114"/>
      <c r="T102" s="114"/>
    </row>
    <row r="103" spans="2:20" ht="15" x14ac:dyDescent="0.25">
      <c r="B103" s="119"/>
      <c r="C103" s="100" t="s">
        <v>9</v>
      </c>
      <c r="D103" s="95">
        <f>SUM(D96:D102)</f>
        <v>3323.3514789999999</v>
      </c>
      <c r="E103" s="95">
        <f>SUM(E96:E102)</f>
        <v>2332.3232110000004</v>
      </c>
      <c r="F103" s="99">
        <f t="shared" si="18"/>
        <v>0.7017985385349006</v>
      </c>
      <c r="G103" s="95">
        <f>SUM(G96:G102)</f>
        <v>3767.0710410000006</v>
      </c>
      <c r="H103" s="95">
        <f>SUM(H96:H102)</f>
        <v>3009.7128730000004</v>
      </c>
      <c r="I103" s="99">
        <f t="shared" si="19"/>
        <v>0.79895304342363738</v>
      </c>
      <c r="J103" s="135"/>
      <c r="K103" s="135"/>
      <c r="L103" s="135"/>
      <c r="M103" s="137"/>
      <c r="N103" s="40"/>
      <c r="O103" s="148"/>
      <c r="P103" s="114"/>
      <c r="Q103" s="114"/>
      <c r="R103" s="114"/>
      <c r="S103" s="114"/>
      <c r="T103" s="114"/>
    </row>
    <row r="104" spans="2:20" ht="15" x14ac:dyDescent="0.25">
      <c r="B104" s="119"/>
      <c r="C104" s="114"/>
      <c r="D104" s="114"/>
      <c r="E104" s="127"/>
      <c r="F104" s="135"/>
      <c r="G104" s="135"/>
      <c r="H104" s="136"/>
      <c r="I104" s="135"/>
      <c r="J104" s="135"/>
      <c r="K104" s="135"/>
      <c r="L104" s="135"/>
      <c r="M104" s="137"/>
      <c r="N104" s="40"/>
      <c r="O104" s="148"/>
      <c r="P104" s="114"/>
      <c r="Q104" s="114"/>
      <c r="R104" s="114"/>
      <c r="S104" s="114"/>
      <c r="T104" s="114"/>
    </row>
    <row r="105" spans="2:20" ht="15" x14ac:dyDescent="0.25">
      <c r="B105" s="119"/>
      <c r="C105" s="133" t="s">
        <v>6</v>
      </c>
      <c r="D105" s="114"/>
      <c r="E105" s="127"/>
      <c r="F105" s="135"/>
      <c r="G105" s="135"/>
      <c r="H105" s="136"/>
      <c r="I105" s="135"/>
      <c r="J105" s="135"/>
      <c r="K105" s="135"/>
      <c r="L105" s="135"/>
      <c r="M105" s="137"/>
      <c r="N105" s="40"/>
      <c r="O105" s="148"/>
      <c r="P105" s="114"/>
      <c r="Q105" s="114"/>
      <c r="R105" s="114"/>
      <c r="S105" s="114"/>
      <c r="T105" s="114"/>
    </row>
    <row r="106" spans="2:20" ht="15" x14ac:dyDescent="0.25">
      <c r="B106" s="119"/>
      <c r="C106" s="114"/>
      <c r="D106" s="114"/>
      <c r="E106" s="127"/>
      <c r="F106" s="135"/>
      <c r="G106" s="135"/>
      <c r="H106" s="136"/>
      <c r="I106" s="135"/>
      <c r="J106" s="135"/>
      <c r="K106" s="135"/>
      <c r="L106" s="135"/>
      <c r="M106" s="137"/>
      <c r="N106" s="40"/>
      <c r="O106" s="148"/>
      <c r="P106" s="114"/>
      <c r="Q106" s="114"/>
      <c r="R106" s="114"/>
      <c r="S106" s="114"/>
      <c r="T106" s="114"/>
    </row>
    <row r="107" spans="2:20" ht="15" x14ac:dyDescent="0.25">
      <c r="B107" s="119"/>
      <c r="C107" s="106" t="s">
        <v>60</v>
      </c>
      <c r="D107" s="106" t="s">
        <v>94</v>
      </c>
      <c r="E107" s="105" t="s">
        <v>95</v>
      </c>
      <c r="F107" s="106" t="s">
        <v>59</v>
      </c>
      <c r="G107" s="106" t="s">
        <v>56</v>
      </c>
      <c r="H107" s="106" t="s">
        <v>57</v>
      </c>
      <c r="I107" s="106" t="s">
        <v>59</v>
      </c>
      <c r="J107" s="135"/>
      <c r="K107" s="135"/>
      <c r="L107" s="135"/>
      <c r="M107" s="137"/>
      <c r="N107" s="40"/>
      <c r="O107" s="148"/>
      <c r="P107" s="114"/>
      <c r="Q107" s="114"/>
      <c r="R107" s="114"/>
      <c r="S107" s="114"/>
      <c r="T107" s="114"/>
    </row>
    <row r="108" spans="2:20" ht="15" x14ac:dyDescent="0.25">
      <c r="B108" s="119"/>
      <c r="C108" s="97" t="s">
        <v>99</v>
      </c>
      <c r="D108" s="98">
        <v>1718.3852059999999</v>
      </c>
      <c r="E108" s="95">
        <v>976.27846299999999</v>
      </c>
      <c r="F108" s="99">
        <f t="shared" ref="F108:F115" si="21">+E108/D108</f>
        <v>0.56813714386691483</v>
      </c>
      <c r="G108" s="96">
        <v>616.78721199999995</v>
      </c>
      <c r="H108" s="96">
        <v>514.92691500000001</v>
      </c>
      <c r="I108" s="99">
        <f t="shared" ref="I108:I115" si="22">+H108/G108</f>
        <v>0.83485342267439888</v>
      </c>
      <c r="J108" s="138">
        <f>+D108/$D$115</f>
        <v>0.56247413108988575</v>
      </c>
      <c r="K108" s="135"/>
      <c r="L108" s="135"/>
      <c r="M108" s="137"/>
      <c r="N108" s="40"/>
      <c r="O108" s="148"/>
      <c r="P108" s="114"/>
      <c r="Q108" s="114"/>
      <c r="R108" s="114"/>
      <c r="S108" s="114"/>
      <c r="T108" s="114"/>
    </row>
    <row r="109" spans="2:20" ht="15" x14ac:dyDescent="0.25">
      <c r="B109" s="119"/>
      <c r="C109" s="97" t="s">
        <v>97</v>
      </c>
      <c r="D109" s="98">
        <v>724.82662000000005</v>
      </c>
      <c r="E109" s="95">
        <v>385.64230099999997</v>
      </c>
      <c r="F109" s="99">
        <f t="shared" si="21"/>
        <v>0.53204765161632717</v>
      </c>
      <c r="G109" s="96">
        <v>111.615065</v>
      </c>
      <c r="H109" s="96">
        <v>84.090680000000006</v>
      </c>
      <c r="I109" s="99">
        <f t="shared" si="22"/>
        <v>0.75339901472977688</v>
      </c>
      <c r="J109" s="138">
        <f t="shared" ref="J109:J115" si="23">+D109/$D$115</f>
        <v>0.23725543135019217</v>
      </c>
      <c r="K109" s="135"/>
      <c r="L109" s="135"/>
      <c r="M109" s="137"/>
      <c r="N109" s="40"/>
      <c r="O109" s="148"/>
      <c r="P109" s="114"/>
      <c r="Q109" s="114"/>
      <c r="R109" s="114"/>
      <c r="S109" s="114"/>
      <c r="T109" s="114"/>
    </row>
    <row r="110" spans="2:20" ht="15" x14ac:dyDescent="0.25">
      <c r="B110" s="119"/>
      <c r="C110" s="97" t="s">
        <v>98</v>
      </c>
      <c r="D110" s="98">
        <v>567.16470900000002</v>
      </c>
      <c r="E110" s="95">
        <v>349.42687599999999</v>
      </c>
      <c r="F110" s="99">
        <f t="shared" si="21"/>
        <v>0.61609417944232492</v>
      </c>
      <c r="G110" s="96">
        <v>1805.5119139999999</v>
      </c>
      <c r="H110" s="96">
        <v>1182.9886300000001</v>
      </c>
      <c r="I110" s="99">
        <f t="shared" si="22"/>
        <v>0.65520953964749085</v>
      </c>
      <c r="J110" s="138">
        <f t="shared" si="23"/>
        <v>0.18564840745004815</v>
      </c>
      <c r="K110" s="135"/>
      <c r="L110" s="135"/>
      <c r="M110" s="137"/>
      <c r="N110" s="40"/>
      <c r="O110" s="148"/>
      <c r="P110" s="114"/>
      <c r="Q110" s="114"/>
      <c r="R110" s="114"/>
      <c r="S110" s="114"/>
      <c r="T110" s="114"/>
    </row>
    <row r="111" spans="2:20" ht="15" x14ac:dyDescent="0.25">
      <c r="B111" s="119"/>
      <c r="C111" s="97" t="s">
        <v>100</v>
      </c>
      <c r="D111" s="98">
        <v>35.333916000000002</v>
      </c>
      <c r="E111" s="95">
        <v>14.404551</v>
      </c>
      <c r="F111" s="99">
        <f t="shared" si="21"/>
        <v>0.40766924900144097</v>
      </c>
      <c r="G111" s="96">
        <v>27.268492999999999</v>
      </c>
      <c r="H111" s="96">
        <v>21.626816999999999</v>
      </c>
      <c r="I111" s="99">
        <f t="shared" si="22"/>
        <v>0.79310642505986673</v>
      </c>
      <c r="J111" s="138">
        <f t="shared" si="23"/>
        <v>1.1565750002216333E-2</v>
      </c>
      <c r="K111" s="135"/>
      <c r="L111" s="135"/>
      <c r="M111" s="137"/>
      <c r="N111" s="40"/>
      <c r="O111" s="148"/>
      <c r="P111" s="114"/>
      <c r="Q111" s="114"/>
      <c r="R111" s="114"/>
      <c r="S111" s="114"/>
      <c r="T111" s="114"/>
    </row>
    <row r="112" spans="2:20" ht="15" x14ac:dyDescent="0.25">
      <c r="B112" s="119"/>
      <c r="C112" s="97" t="s">
        <v>101</v>
      </c>
      <c r="D112" s="98">
        <v>9.3370809999999995</v>
      </c>
      <c r="E112" s="95">
        <v>3.2345359999999999</v>
      </c>
      <c r="F112" s="99">
        <f t="shared" si="21"/>
        <v>0.34641832924015548</v>
      </c>
      <c r="G112" s="96">
        <v>10.413062999999999</v>
      </c>
      <c r="H112" s="96">
        <v>4.7850619999999999</v>
      </c>
      <c r="I112" s="99">
        <f t="shared" si="22"/>
        <v>0.45952492556704977</v>
      </c>
      <c r="J112" s="138">
        <f t="shared" si="23"/>
        <v>3.0562801076575849E-3</v>
      </c>
      <c r="K112" s="135"/>
      <c r="L112" s="135"/>
      <c r="M112" s="137"/>
      <c r="N112" s="40"/>
      <c r="O112" s="148"/>
      <c r="P112" s="114"/>
      <c r="Q112" s="114"/>
      <c r="R112" s="114"/>
      <c r="S112" s="114"/>
      <c r="T112" s="114"/>
    </row>
    <row r="113" spans="2:20" ht="15" x14ac:dyDescent="0.25">
      <c r="B113" s="119"/>
      <c r="C113" s="97"/>
      <c r="D113" s="98"/>
      <c r="E113" s="95"/>
      <c r="F113" s="99" t="e">
        <f t="shared" si="21"/>
        <v>#DIV/0!</v>
      </c>
      <c r="G113" s="96"/>
      <c r="H113" s="96"/>
      <c r="I113" s="99" t="e">
        <f t="shared" si="22"/>
        <v>#DIV/0!</v>
      </c>
      <c r="J113" s="138">
        <f t="shared" si="23"/>
        <v>0</v>
      </c>
      <c r="K113" s="135"/>
      <c r="L113" s="135"/>
      <c r="M113" s="137"/>
      <c r="N113" s="40"/>
      <c r="O113" s="148"/>
      <c r="P113" s="114"/>
      <c r="Q113" s="114"/>
      <c r="R113" s="114"/>
      <c r="S113" s="114"/>
      <c r="T113" s="114"/>
    </row>
    <row r="114" spans="2:20" ht="15" x14ac:dyDescent="0.25">
      <c r="B114" s="119"/>
      <c r="C114" s="97"/>
      <c r="D114" s="98"/>
      <c r="E114" s="98"/>
      <c r="F114" s="99" t="e">
        <f t="shared" si="21"/>
        <v>#DIV/0!</v>
      </c>
      <c r="G114" s="98"/>
      <c r="H114" s="98"/>
      <c r="I114" s="99" t="e">
        <f t="shared" si="22"/>
        <v>#DIV/0!</v>
      </c>
      <c r="J114" s="138">
        <f t="shared" si="23"/>
        <v>0</v>
      </c>
      <c r="K114" s="135"/>
      <c r="L114" s="135"/>
      <c r="M114" s="137"/>
      <c r="N114" s="40"/>
      <c r="O114" s="148"/>
      <c r="P114" s="114"/>
      <c r="Q114" s="114"/>
      <c r="R114" s="114"/>
      <c r="S114" s="114"/>
      <c r="T114" s="114"/>
    </row>
    <row r="115" spans="2:20" ht="15" x14ac:dyDescent="0.25">
      <c r="B115" s="119"/>
      <c r="C115" s="100" t="s">
        <v>9</v>
      </c>
      <c r="D115" s="95">
        <f>SUM(D108:D114)</f>
        <v>3055.047532</v>
      </c>
      <c r="E115" s="95">
        <f>SUM(E108:E114)</f>
        <v>1728.986727</v>
      </c>
      <c r="F115" s="99">
        <f t="shared" si="21"/>
        <v>0.56594429673835922</v>
      </c>
      <c r="G115" s="95">
        <f>SUM(G108:G114)</f>
        <v>2571.5957469999998</v>
      </c>
      <c r="H115" s="95">
        <f>SUM(H108:H114)</f>
        <v>1808.4181040000001</v>
      </c>
      <c r="I115" s="99">
        <f t="shared" si="22"/>
        <v>0.70322798834524602</v>
      </c>
      <c r="J115" s="138">
        <f t="shared" si="23"/>
        <v>1</v>
      </c>
      <c r="K115" s="135"/>
      <c r="L115" s="135"/>
      <c r="M115" s="137"/>
      <c r="N115" s="40"/>
      <c r="O115" s="148"/>
      <c r="P115" s="114"/>
      <c r="Q115" s="114"/>
      <c r="R115" s="114"/>
      <c r="S115" s="114"/>
      <c r="T115" s="114"/>
    </row>
    <row r="116" spans="2:20" ht="15" x14ac:dyDescent="0.25">
      <c r="B116" s="119"/>
      <c r="C116" s="114"/>
      <c r="D116" s="114"/>
      <c r="E116" s="127"/>
      <c r="F116" s="135"/>
      <c r="G116" s="135"/>
      <c r="H116" s="136"/>
      <c r="I116" s="135"/>
      <c r="J116" s="135"/>
      <c r="K116" s="135"/>
      <c r="L116" s="135"/>
      <c r="M116" s="137"/>
      <c r="N116" s="40"/>
      <c r="O116" s="148"/>
      <c r="P116" s="114"/>
      <c r="Q116" s="114"/>
      <c r="R116" s="114"/>
      <c r="S116" s="114"/>
      <c r="T116" s="114"/>
    </row>
    <row r="117" spans="2:20" ht="15" x14ac:dyDescent="0.25">
      <c r="B117" s="119"/>
      <c r="C117" s="133" t="s">
        <v>58</v>
      </c>
      <c r="D117" s="114"/>
      <c r="E117" s="127"/>
      <c r="F117" s="135"/>
      <c r="G117" s="135"/>
      <c r="H117" s="136"/>
      <c r="I117" s="135"/>
      <c r="J117" s="135"/>
      <c r="K117" s="135"/>
      <c r="L117" s="135"/>
      <c r="M117" s="137"/>
      <c r="N117" s="40"/>
      <c r="O117" s="148"/>
      <c r="P117" s="114"/>
      <c r="Q117" s="114"/>
      <c r="R117" s="114"/>
      <c r="S117" s="114"/>
      <c r="T117" s="114"/>
    </row>
    <row r="118" spans="2:20" ht="15" x14ac:dyDescent="0.25">
      <c r="B118" s="119"/>
      <c r="C118" s="114"/>
      <c r="D118" s="114"/>
      <c r="E118" s="127"/>
      <c r="F118" s="135"/>
      <c r="G118" s="135"/>
      <c r="H118" s="136"/>
      <c r="I118" s="135"/>
      <c r="J118" s="135"/>
      <c r="K118" s="135"/>
      <c r="L118" s="135"/>
      <c r="M118" s="137"/>
      <c r="N118" s="40"/>
      <c r="O118" s="148"/>
      <c r="P118" s="114"/>
      <c r="Q118" s="114"/>
      <c r="R118" s="114"/>
      <c r="S118" s="114"/>
      <c r="T118" s="114"/>
    </row>
    <row r="119" spans="2:20" ht="15" x14ac:dyDescent="0.25">
      <c r="B119" s="119"/>
      <c r="C119" s="106" t="s">
        <v>60</v>
      </c>
      <c r="D119" s="106" t="s">
        <v>94</v>
      </c>
      <c r="E119" s="105" t="s">
        <v>95</v>
      </c>
      <c r="F119" s="106" t="s">
        <v>59</v>
      </c>
      <c r="G119" s="106" t="s">
        <v>56</v>
      </c>
      <c r="H119" s="106" t="s">
        <v>57</v>
      </c>
      <c r="I119" s="106" t="s">
        <v>59</v>
      </c>
      <c r="J119" s="135"/>
      <c r="K119" s="135"/>
      <c r="L119" s="135"/>
      <c r="M119" s="137"/>
      <c r="N119" s="40"/>
      <c r="O119" s="148"/>
      <c r="P119" s="114"/>
      <c r="Q119" s="114"/>
      <c r="R119" s="114"/>
      <c r="S119" s="114"/>
      <c r="T119" s="114"/>
    </row>
    <row r="120" spans="2:20" ht="15" x14ac:dyDescent="0.25">
      <c r="B120" s="119"/>
      <c r="C120" s="97" t="s">
        <v>99</v>
      </c>
      <c r="D120" s="98">
        <v>6815.1709179999998</v>
      </c>
      <c r="E120" s="95">
        <v>3390.1677049999998</v>
      </c>
      <c r="F120" s="99">
        <f t="shared" ref="F120:F127" si="24">+E120/D120</f>
        <v>0.49744426747185505</v>
      </c>
      <c r="G120" s="96">
        <v>3791.1495369999998</v>
      </c>
      <c r="H120" s="96">
        <v>2553.9247529999998</v>
      </c>
      <c r="I120" s="99">
        <f t="shared" ref="I120:I127" si="25">+H120/G120</f>
        <v>0.67365444915184303</v>
      </c>
      <c r="J120" s="138">
        <f>+D120/$D$127</f>
        <v>0.73119294005939339</v>
      </c>
      <c r="K120" s="135"/>
      <c r="L120" s="135"/>
      <c r="M120" s="137"/>
      <c r="N120" s="40"/>
      <c r="O120" s="148"/>
      <c r="P120" s="114"/>
      <c r="Q120" s="114"/>
      <c r="R120" s="114"/>
      <c r="S120" s="114"/>
      <c r="T120" s="114"/>
    </row>
    <row r="121" spans="2:20" ht="15" x14ac:dyDescent="0.25">
      <c r="B121" s="119"/>
      <c r="C121" s="97" t="s">
        <v>97</v>
      </c>
      <c r="D121" s="98">
        <v>827.9665</v>
      </c>
      <c r="E121" s="95">
        <v>296.12487900000002</v>
      </c>
      <c r="F121" s="99">
        <f t="shared" si="24"/>
        <v>0.35765321302250758</v>
      </c>
      <c r="G121" s="96">
        <v>169.20615900000001</v>
      </c>
      <c r="H121" s="96">
        <v>118.508895</v>
      </c>
      <c r="I121" s="99">
        <f t="shared" si="25"/>
        <v>0.700381686460952</v>
      </c>
      <c r="J121" s="138">
        <f t="shared" ref="J121:J126" si="26">+D121/$D$127</f>
        <v>8.8831706011468489E-2</v>
      </c>
      <c r="K121" s="135"/>
      <c r="L121" s="135"/>
      <c r="M121" s="137"/>
      <c r="N121" s="40"/>
      <c r="O121" s="148"/>
      <c r="P121" s="114"/>
      <c r="Q121" s="114"/>
      <c r="R121" s="114"/>
      <c r="S121" s="114"/>
      <c r="T121" s="114"/>
    </row>
    <row r="122" spans="2:20" ht="15" x14ac:dyDescent="0.25">
      <c r="B122" s="119"/>
      <c r="C122" s="97" t="s">
        <v>101</v>
      </c>
      <c r="D122" s="98">
        <v>813.08022700000004</v>
      </c>
      <c r="E122" s="95">
        <v>342.64243199999999</v>
      </c>
      <c r="F122" s="99">
        <f t="shared" si="24"/>
        <v>0.42141282080396719</v>
      </c>
      <c r="G122" s="96">
        <v>630.91445799999997</v>
      </c>
      <c r="H122" s="96">
        <v>256.51779199999999</v>
      </c>
      <c r="I122" s="99">
        <f t="shared" si="25"/>
        <v>0.40658093779172833</v>
      </c>
      <c r="J122" s="138">
        <f t="shared" si="26"/>
        <v>8.7234572520267506E-2</v>
      </c>
      <c r="K122" s="135"/>
      <c r="L122" s="135"/>
      <c r="M122" s="137"/>
      <c r="N122" s="40"/>
      <c r="O122" s="148"/>
      <c r="P122" s="114"/>
      <c r="Q122" s="114"/>
      <c r="R122" s="114"/>
      <c r="S122" s="114"/>
      <c r="T122" s="114"/>
    </row>
    <row r="123" spans="2:20" ht="15" x14ac:dyDescent="0.25">
      <c r="B123" s="119"/>
      <c r="C123" s="97" t="s">
        <v>98</v>
      </c>
      <c r="D123" s="98">
        <v>575.06420900000001</v>
      </c>
      <c r="E123" s="95">
        <v>271.18372499999998</v>
      </c>
      <c r="F123" s="99">
        <f t="shared" si="24"/>
        <v>0.47157121023332538</v>
      </c>
      <c r="G123" s="96">
        <v>1384.632359</v>
      </c>
      <c r="H123" s="96">
        <v>817.88698499999998</v>
      </c>
      <c r="I123" s="99">
        <f t="shared" si="25"/>
        <v>0.5906889144138513</v>
      </c>
      <c r="J123" s="138">
        <f t="shared" si="26"/>
        <v>6.1698069609828016E-2</v>
      </c>
      <c r="K123" s="135"/>
      <c r="L123" s="135"/>
      <c r="M123" s="137"/>
      <c r="N123" s="40"/>
      <c r="O123" s="148"/>
      <c r="P123" s="114"/>
      <c r="Q123" s="114"/>
      <c r="R123" s="114"/>
      <c r="S123" s="114"/>
      <c r="T123" s="114"/>
    </row>
    <row r="124" spans="2:20" ht="15" x14ac:dyDescent="0.25">
      <c r="B124" s="119"/>
      <c r="C124" s="97" t="s">
        <v>100</v>
      </c>
      <c r="D124" s="98">
        <v>289.33729399999999</v>
      </c>
      <c r="E124" s="95">
        <v>128.387203</v>
      </c>
      <c r="F124" s="99">
        <f t="shared" si="24"/>
        <v>0.44372849840781331</v>
      </c>
      <c r="G124" s="96">
        <v>286.67121600000002</v>
      </c>
      <c r="H124" s="96">
        <v>173.59357199999999</v>
      </c>
      <c r="I124" s="99">
        <f t="shared" si="25"/>
        <v>0.60554936216547106</v>
      </c>
      <c r="J124" s="138">
        <f t="shared" si="26"/>
        <v>3.1042711799042381E-2</v>
      </c>
      <c r="K124" s="135"/>
      <c r="L124" s="135"/>
      <c r="M124" s="137"/>
      <c r="N124" s="40"/>
      <c r="O124" s="148"/>
      <c r="P124" s="114"/>
      <c r="Q124" s="114"/>
      <c r="R124" s="114"/>
      <c r="S124" s="114"/>
      <c r="T124" s="114"/>
    </row>
    <row r="125" spans="2:20" ht="15" x14ac:dyDescent="0.25">
      <c r="B125" s="119"/>
      <c r="C125" s="97"/>
      <c r="D125" s="98"/>
      <c r="E125" s="95"/>
      <c r="F125" s="99" t="e">
        <f t="shared" si="24"/>
        <v>#DIV/0!</v>
      </c>
      <c r="G125" s="96"/>
      <c r="H125" s="96"/>
      <c r="I125" s="99" t="e">
        <f t="shared" si="25"/>
        <v>#DIV/0!</v>
      </c>
      <c r="J125" s="138">
        <f t="shared" si="26"/>
        <v>0</v>
      </c>
      <c r="K125" s="135"/>
      <c r="L125" s="135"/>
      <c r="M125" s="137"/>
      <c r="N125" s="40"/>
      <c r="O125" s="148"/>
      <c r="P125" s="114"/>
      <c r="Q125" s="114"/>
      <c r="R125" s="114"/>
      <c r="S125" s="114"/>
      <c r="T125" s="114"/>
    </row>
    <row r="126" spans="2:20" ht="15" x14ac:dyDescent="0.25">
      <c r="B126" s="119"/>
      <c r="C126" s="97"/>
      <c r="D126" s="98"/>
      <c r="E126" s="98"/>
      <c r="F126" s="99" t="e">
        <f t="shared" si="24"/>
        <v>#DIV/0!</v>
      </c>
      <c r="G126" s="98"/>
      <c r="H126" s="98"/>
      <c r="I126" s="99" t="e">
        <f t="shared" si="25"/>
        <v>#DIV/0!</v>
      </c>
      <c r="J126" s="138">
        <f t="shared" si="26"/>
        <v>0</v>
      </c>
      <c r="K126" s="135"/>
      <c r="L126" s="135"/>
      <c r="M126" s="137"/>
      <c r="N126" s="40"/>
      <c r="O126" s="148"/>
      <c r="P126" s="114"/>
      <c r="Q126" s="114"/>
      <c r="R126" s="114"/>
      <c r="S126" s="114"/>
      <c r="T126" s="114"/>
    </row>
    <row r="127" spans="2:20" ht="15" x14ac:dyDescent="0.25">
      <c r="B127" s="119"/>
      <c r="C127" s="100" t="s">
        <v>9</v>
      </c>
      <c r="D127" s="95">
        <f>SUM(D120:D126)</f>
        <v>9320.6191480000016</v>
      </c>
      <c r="E127" s="95">
        <f>SUM(E120:E126)</f>
        <v>4428.5059440000005</v>
      </c>
      <c r="F127" s="99">
        <f t="shared" si="24"/>
        <v>0.47513001804716587</v>
      </c>
      <c r="G127" s="95">
        <f>SUM(G120:G126)</f>
        <v>6262.5737289999997</v>
      </c>
      <c r="H127" s="95">
        <f>SUM(H120:H126)</f>
        <v>3920.4319969999997</v>
      </c>
      <c r="I127" s="99">
        <f t="shared" si="25"/>
        <v>0.62600971527819593</v>
      </c>
      <c r="J127" s="135"/>
      <c r="K127" s="135"/>
      <c r="L127" s="135"/>
      <c r="M127" s="137"/>
      <c r="N127" s="40"/>
      <c r="O127" s="148"/>
      <c r="P127" s="114"/>
      <c r="Q127" s="114"/>
      <c r="R127" s="114"/>
      <c r="S127" s="114"/>
      <c r="T127" s="114"/>
    </row>
    <row r="128" spans="2:20" x14ac:dyDescent="0.2">
      <c r="B128" s="119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20"/>
      <c r="P128" s="114"/>
      <c r="Q128" s="114"/>
      <c r="R128" s="114"/>
      <c r="S128" s="114"/>
      <c r="T128" s="114"/>
    </row>
    <row r="129" spans="2:20" x14ac:dyDescent="0.2">
      <c r="B129" s="139"/>
      <c r="C129" s="140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1"/>
      <c r="P129" s="114"/>
      <c r="Q129" s="114"/>
      <c r="R129" s="114"/>
      <c r="S129" s="114"/>
      <c r="T129" s="114"/>
    </row>
    <row r="130" spans="2:20" x14ac:dyDescent="0.2"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</row>
    <row r="131" spans="2:20" x14ac:dyDescent="0.2"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</row>
    <row r="132" spans="2:20" x14ac:dyDescent="0.2">
      <c r="K132" s="114"/>
      <c r="L132" s="114"/>
      <c r="M132" s="114"/>
      <c r="N132" s="114"/>
      <c r="O132" s="114"/>
      <c r="P132" s="114"/>
    </row>
    <row r="133" spans="2:20" x14ac:dyDescent="0.2">
      <c r="K133" s="114"/>
      <c r="L133" s="114"/>
      <c r="M133" s="114"/>
      <c r="N133" s="114"/>
      <c r="O133" s="114"/>
      <c r="P133" s="114"/>
    </row>
  </sheetData>
  <sortState ref="R10:V15">
    <sortCondition descending="1" ref="S10:S15"/>
  </sortState>
  <mergeCells count="20">
    <mergeCell ref="E31:F31"/>
    <mergeCell ref="E32:F32"/>
    <mergeCell ref="E33:F33"/>
    <mergeCell ref="E34:F34"/>
    <mergeCell ref="B2:S2"/>
    <mergeCell ref="G11:I11"/>
    <mergeCell ref="J11:L11"/>
    <mergeCell ref="E9:L9"/>
    <mergeCell ref="E10:L10"/>
    <mergeCell ref="N11:N12"/>
    <mergeCell ref="O11:O12"/>
    <mergeCell ref="Q4:W4"/>
    <mergeCell ref="Q5:W5"/>
    <mergeCell ref="E11:F12"/>
    <mergeCell ref="N27:O29"/>
    <mergeCell ref="E27:L27"/>
    <mergeCell ref="E28:L28"/>
    <mergeCell ref="E29:F30"/>
    <mergeCell ref="G29:I29"/>
    <mergeCell ref="J29:L29"/>
  </mergeCells>
  <pageMargins left="0.7" right="0.7" top="0.75" bottom="0.75" header="0.3" footer="0.3"/>
  <ignoredErrors>
    <ignoredError sqref="I1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tabSelected="1" zoomScale="85" zoomScaleNormal="85" workbookViewId="0">
      <selection activeCell="O24" sqref="O24"/>
    </sheetView>
  </sheetViews>
  <sheetFormatPr baseColWidth="10" defaultColWidth="0" defaultRowHeight="12" x14ac:dyDescent="0.2"/>
  <cols>
    <col min="1" max="2" width="11.7109375" style="26" customWidth="1"/>
    <col min="3" max="3" width="38.7109375" style="26" customWidth="1"/>
    <col min="4" max="4" width="11.5703125" style="26" customWidth="1"/>
    <col min="5" max="5" width="11.7109375" style="26" customWidth="1"/>
    <col min="6" max="6" width="14" style="26" customWidth="1"/>
    <col min="7" max="7" width="13.28515625" style="26" customWidth="1"/>
    <col min="8" max="10" width="11.7109375" style="26" customWidth="1"/>
    <col min="11" max="11" width="12.85546875" style="26" customWidth="1"/>
    <col min="12" max="17" width="11.7109375" style="26" customWidth="1"/>
    <col min="18" max="20" width="0" style="26" hidden="1" customWidth="1"/>
    <col min="21" max="16384" width="11.42578125" style="26" hidden="1"/>
  </cols>
  <sheetData>
    <row r="1" spans="2:16" ht="9" customHeight="1" x14ac:dyDescent="0.25">
      <c r="C1" s="27"/>
      <c r="D1" s="27"/>
    </row>
    <row r="2" spans="2:16" x14ac:dyDescent="0.2">
      <c r="B2" s="201" t="s">
        <v>108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2:16" x14ac:dyDescent="0.2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2:16" x14ac:dyDescent="0.2">
      <c r="B4" s="28"/>
      <c r="G4" s="28"/>
      <c r="L4" s="28"/>
      <c r="M4" s="28"/>
    </row>
    <row r="5" spans="2:16" x14ac:dyDescent="0.2">
      <c r="B5" s="28"/>
      <c r="G5" s="28"/>
      <c r="L5" s="28"/>
      <c r="M5" s="28"/>
    </row>
    <row r="7" spans="2:16" x14ac:dyDescent="0.2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2:16" x14ac:dyDescent="0.2">
      <c r="B8" s="32"/>
      <c r="C8" s="202" t="s">
        <v>81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33"/>
    </row>
    <row r="9" spans="2:16" x14ac:dyDescent="0.2">
      <c r="B9" s="32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3"/>
    </row>
    <row r="10" spans="2:16" x14ac:dyDescent="0.2">
      <c r="B10" s="32"/>
      <c r="C10" s="36"/>
      <c r="D10" s="36"/>
      <c r="E10" s="36"/>
      <c r="L10" s="36"/>
      <c r="M10" s="36"/>
      <c r="N10" s="36"/>
      <c r="O10" s="36"/>
      <c r="P10" s="35"/>
    </row>
    <row r="11" spans="2:16" ht="14.45" customHeight="1" x14ac:dyDescent="0.2">
      <c r="B11" s="32"/>
      <c r="C11" s="36"/>
      <c r="E11" s="203" t="s">
        <v>107</v>
      </c>
      <c r="F11" s="204"/>
      <c r="G11" s="204"/>
      <c r="H11" s="204"/>
      <c r="I11" s="204"/>
      <c r="J11" s="204"/>
      <c r="K11" s="204"/>
      <c r="L11" s="204"/>
      <c r="M11" s="37"/>
      <c r="N11" s="206" t="s">
        <v>109</v>
      </c>
      <c r="O11" s="206"/>
      <c r="P11" s="207"/>
    </row>
    <row r="12" spans="2:16" ht="16.5" customHeight="1" x14ac:dyDescent="0.2">
      <c r="B12" s="32"/>
      <c r="C12" s="36"/>
      <c r="E12" s="205" t="s">
        <v>84</v>
      </c>
      <c r="F12" s="205"/>
      <c r="G12" s="205"/>
      <c r="H12" s="205"/>
      <c r="I12" s="205"/>
      <c r="J12" s="205"/>
      <c r="K12" s="205"/>
      <c r="L12" s="205"/>
      <c r="M12" s="38"/>
      <c r="N12" s="206"/>
      <c r="O12" s="206"/>
      <c r="P12" s="207"/>
    </row>
    <row r="13" spans="2:16" ht="11.25" customHeight="1" x14ac:dyDescent="0.2">
      <c r="B13" s="32"/>
      <c r="E13" s="200" t="s">
        <v>2</v>
      </c>
      <c r="F13" s="200"/>
      <c r="G13" s="200" t="s">
        <v>103</v>
      </c>
      <c r="H13" s="200"/>
      <c r="I13" s="200"/>
      <c r="J13" s="200" t="s">
        <v>104</v>
      </c>
      <c r="K13" s="200"/>
      <c r="L13" s="200"/>
      <c r="M13" s="50"/>
      <c r="N13" s="206"/>
      <c r="O13" s="206"/>
      <c r="P13" s="207"/>
    </row>
    <row r="14" spans="2:16" ht="11.25" customHeight="1" x14ac:dyDescent="0.25">
      <c r="B14" s="32"/>
      <c r="E14" s="200"/>
      <c r="F14" s="200"/>
      <c r="G14" s="154" t="s">
        <v>3</v>
      </c>
      <c r="H14" s="154" t="s">
        <v>4</v>
      </c>
      <c r="I14" s="154" t="s">
        <v>5</v>
      </c>
      <c r="J14" s="154" t="s">
        <v>3</v>
      </c>
      <c r="K14" s="154" t="s">
        <v>4</v>
      </c>
      <c r="L14" s="154" t="s">
        <v>5</v>
      </c>
      <c r="M14" s="90"/>
      <c r="O14" s="27"/>
      <c r="P14" s="33"/>
    </row>
    <row r="15" spans="2:16" ht="12" customHeight="1" x14ac:dyDescent="0.25">
      <c r="B15" s="32"/>
      <c r="D15" s="52"/>
      <c r="E15" s="198" t="s">
        <v>8</v>
      </c>
      <c r="F15" s="198"/>
      <c r="G15" s="155">
        <f>+D39</f>
        <v>238.509356</v>
      </c>
      <c r="H15" s="155">
        <f>+E39</f>
        <v>141.15932500000002</v>
      </c>
      <c r="I15" s="156">
        <f>+H15/G15</f>
        <v>0.59183978090989453</v>
      </c>
      <c r="J15" s="155">
        <f t="shared" ref="J15:K15" si="0">+G39</f>
        <v>340.61473100000001</v>
      </c>
      <c r="K15" s="155">
        <f t="shared" si="0"/>
        <v>204.245248</v>
      </c>
      <c r="L15" s="156">
        <f t="shared" ref="L15:L18" si="1">+K15/J15</f>
        <v>0.59963715427210929</v>
      </c>
      <c r="M15" s="91"/>
      <c r="N15" s="52"/>
      <c r="O15" s="53">
        <f>(I15-L15)*100</f>
        <v>-0.77973733622147545</v>
      </c>
      <c r="P15" s="33"/>
    </row>
    <row r="16" spans="2:16" ht="12" customHeight="1" x14ac:dyDescent="0.25">
      <c r="B16" s="32"/>
      <c r="C16" s="55"/>
      <c r="D16" s="52"/>
      <c r="E16" s="198" t="s">
        <v>6</v>
      </c>
      <c r="F16" s="198"/>
      <c r="G16" s="155">
        <f>D55</f>
        <v>933.06995900000015</v>
      </c>
      <c r="H16" s="155">
        <f>E55</f>
        <v>524.90942900000005</v>
      </c>
      <c r="I16" s="156">
        <f t="shared" ref="I16:I18" si="2">+H16/G16</f>
        <v>0.56256170712275599</v>
      </c>
      <c r="J16" s="155">
        <f>G55</f>
        <v>869.470865</v>
      </c>
      <c r="K16" s="155">
        <f>H55</f>
        <v>529.91469300000017</v>
      </c>
      <c r="L16" s="156">
        <f t="shared" si="1"/>
        <v>0.60946802743068351</v>
      </c>
      <c r="M16" s="91"/>
      <c r="N16" s="52"/>
      <c r="O16" s="53">
        <f>(I16-L16)*100</f>
        <v>-4.6906320307927523</v>
      </c>
      <c r="P16" s="33"/>
    </row>
    <row r="17" spans="2:16" ht="12" customHeight="1" x14ac:dyDescent="0.25">
      <c r="B17" s="32"/>
      <c r="D17" s="52"/>
      <c r="E17" s="198" t="s">
        <v>7</v>
      </c>
      <c r="F17" s="198"/>
      <c r="G17" s="98">
        <f>D71</f>
        <v>2581.6828419999997</v>
      </c>
      <c r="H17" s="98">
        <f>E71</f>
        <v>1027.218828</v>
      </c>
      <c r="I17" s="156">
        <f t="shared" si="2"/>
        <v>0.39788730485741058</v>
      </c>
      <c r="J17" s="98">
        <f>G71</f>
        <v>1934.5367269999995</v>
      </c>
      <c r="K17" s="98">
        <f>H71</f>
        <v>962.6969069999999</v>
      </c>
      <c r="L17" s="156">
        <f t="shared" si="1"/>
        <v>0.49763692441906282</v>
      </c>
      <c r="M17" s="91"/>
      <c r="N17" s="52"/>
      <c r="O17" s="53">
        <f>(I17-L17)*100</f>
        <v>-9.9749619561652239</v>
      </c>
      <c r="P17" s="33"/>
    </row>
    <row r="18" spans="2:16" ht="12" customHeight="1" x14ac:dyDescent="0.25">
      <c r="B18" s="32"/>
      <c r="D18" s="52"/>
      <c r="E18" s="199" t="s">
        <v>9</v>
      </c>
      <c r="F18" s="199"/>
      <c r="G18" s="157">
        <f>SUM(G15:G17)</f>
        <v>3753.2621570000001</v>
      </c>
      <c r="H18" s="157">
        <f>SUM(H15:H17)</f>
        <v>1693.2875820000002</v>
      </c>
      <c r="I18" s="156">
        <f t="shared" si="2"/>
        <v>0.45115089518645635</v>
      </c>
      <c r="J18" s="157">
        <f>SUM(J15:J17)</f>
        <v>3144.6223229999996</v>
      </c>
      <c r="K18" s="157">
        <f>SUM(K15:K17)</f>
        <v>1696.8568479999999</v>
      </c>
      <c r="L18" s="156">
        <f t="shared" si="1"/>
        <v>0.53960592837780985</v>
      </c>
      <c r="M18" s="92"/>
      <c r="N18" s="54"/>
      <c r="O18" s="53">
        <f>(I18-L18)*100</f>
        <v>-8.84550331913535</v>
      </c>
      <c r="P18" s="33"/>
    </row>
    <row r="19" spans="2:16" ht="12" customHeight="1" x14ac:dyDescent="0.25">
      <c r="B19" s="32"/>
      <c r="E19" s="89" t="s">
        <v>111</v>
      </c>
      <c r="F19" s="126"/>
      <c r="G19" s="126"/>
      <c r="H19" s="126"/>
      <c r="I19" s="126"/>
      <c r="J19" s="126"/>
      <c r="K19" s="126"/>
      <c r="L19" s="126"/>
      <c r="M19" s="51"/>
      <c r="N19" s="40"/>
      <c r="O19" s="27"/>
      <c r="P19" s="33"/>
    </row>
    <row r="20" spans="2:16" ht="12" customHeight="1" x14ac:dyDescent="0.25">
      <c r="B20" s="32"/>
      <c r="E20" s="41" t="s">
        <v>10</v>
      </c>
      <c r="F20" s="42"/>
      <c r="G20" s="42"/>
      <c r="H20" s="43"/>
      <c r="I20" s="42"/>
      <c r="J20" s="42"/>
      <c r="K20" s="42"/>
      <c r="L20" s="42"/>
      <c r="M20" s="44"/>
      <c r="N20" s="40"/>
      <c r="O20" s="27"/>
      <c r="P20" s="33"/>
    </row>
    <row r="21" spans="2:16" ht="12" customHeight="1" x14ac:dyDescent="0.25">
      <c r="B21" s="32"/>
      <c r="E21" s="41"/>
      <c r="F21" s="42"/>
      <c r="G21" s="42"/>
      <c r="H21" s="43"/>
      <c r="I21" s="42"/>
      <c r="J21" s="42"/>
      <c r="K21" s="42"/>
      <c r="L21" s="42"/>
      <c r="M21" s="44"/>
      <c r="N21" s="40"/>
      <c r="O21" s="27"/>
      <c r="P21" s="33"/>
    </row>
    <row r="22" spans="2:16" ht="12" customHeight="1" x14ac:dyDescent="0.25">
      <c r="B22" s="32"/>
      <c r="E22" s="41"/>
      <c r="F22" s="42"/>
      <c r="G22" s="42"/>
      <c r="H22" s="43"/>
      <c r="I22" s="42"/>
      <c r="J22" s="42"/>
      <c r="K22" s="42"/>
      <c r="L22" s="42"/>
      <c r="M22" s="44"/>
      <c r="N22" s="40"/>
      <c r="O22" s="27"/>
      <c r="P22" s="33"/>
    </row>
    <row r="23" spans="2:16" ht="12" customHeight="1" x14ac:dyDescent="0.25">
      <c r="B23" s="32"/>
      <c r="C23" s="54" t="s">
        <v>54</v>
      </c>
      <c r="E23" s="41"/>
      <c r="F23" s="42"/>
      <c r="G23" s="42"/>
      <c r="H23" s="43"/>
      <c r="I23" s="42"/>
      <c r="J23" s="42"/>
      <c r="K23" s="42"/>
      <c r="L23" s="42"/>
      <c r="M23" s="44"/>
      <c r="N23" s="40"/>
      <c r="O23" s="27"/>
      <c r="P23" s="33"/>
    </row>
    <row r="24" spans="2:16" ht="12" customHeight="1" x14ac:dyDescent="0.25">
      <c r="B24" s="32"/>
      <c r="C24" s="54"/>
      <c r="E24" s="41"/>
      <c r="F24" s="42"/>
      <c r="G24" s="42"/>
      <c r="H24" s="43"/>
      <c r="I24" s="42"/>
      <c r="J24" s="42"/>
      <c r="K24" s="42"/>
      <c r="L24" s="42"/>
      <c r="M24" s="44"/>
      <c r="N24" s="40"/>
      <c r="O24" s="27"/>
      <c r="P24" s="33"/>
    </row>
    <row r="25" spans="2:16" ht="12" customHeight="1" x14ac:dyDescent="0.25">
      <c r="B25" s="32"/>
      <c r="C25" s="54" t="s">
        <v>8</v>
      </c>
      <c r="E25" s="41"/>
      <c r="F25" s="42"/>
      <c r="G25" s="42"/>
      <c r="H25" s="43"/>
      <c r="I25" s="42"/>
      <c r="J25" s="42"/>
      <c r="K25" s="42"/>
      <c r="L25" s="42"/>
      <c r="M25" s="44"/>
      <c r="N25" s="40"/>
      <c r="O25" s="27"/>
      <c r="P25" s="33"/>
    </row>
    <row r="26" spans="2:16" ht="12" customHeight="1" x14ac:dyDescent="0.25">
      <c r="B26" s="32"/>
      <c r="E26" s="41"/>
      <c r="F26" s="42"/>
      <c r="G26" s="42"/>
      <c r="H26" s="43"/>
      <c r="I26" s="42"/>
      <c r="J26" s="42"/>
      <c r="K26" s="42"/>
      <c r="L26" s="42"/>
      <c r="M26" s="44"/>
      <c r="N26" s="40"/>
      <c r="O26" s="27"/>
      <c r="P26" s="33"/>
    </row>
    <row r="27" spans="2:16" ht="12" customHeight="1" x14ac:dyDescent="0.25">
      <c r="B27" s="32"/>
      <c r="C27" s="101" t="s">
        <v>55</v>
      </c>
      <c r="D27" s="101" t="s">
        <v>94</v>
      </c>
      <c r="E27" s="102" t="s">
        <v>95</v>
      </c>
      <c r="F27" s="101" t="s">
        <v>59</v>
      </c>
      <c r="G27" s="103" t="s">
        <v>56</v>
      </c>
      <c r="H27" s="103" t="s">
        <v>57</v>
      </c>
      <c r="I27" s="101" t="s">
        <v>59</v>
      </c>
      <c r="J27" s="42"/>
      <c r="K27" s="42"/>
      <c r="L27" s="42"/>
      <c r="M27" s="44"/>
      <c r="N27" s="40"/>
      <c r="O27" s="27"/>
      <c r="P27" s="33"/>
    </row>
    <row r="28" spans="2:16" ht="12" customHeight="1" x14ac:dyDescent="0.25">
      <c r="B28" s="32"/>
      <c r="C28" s="97" t="s">
        <v>62</v>
      </c>
      <c r="D28" s="98">
        <v>76.943933999999999</v>
      </c>
      <c r="E28" s="95">
        <v>36.835242000000001</v>
      </c>
      <c r="F28" s="99">
        <f>+E28/D28</f>
        <v>0.47872834263972003</v>
      </c>
      <c r="G28" s="96">
        <v>133.852474</v>
      </c>
      <c r="H28" s="96">
        <v>64.761433999999994</v>
      </c>
      <c r="I28" s="99">
        <f t="shared" ref="I28:I39" si="3">+H28/G28</f>
        <v>0.48382694816683025</v>
      </c>
      <c r="J28" s="42"/>
      <c r="K28" s="42"/>
      <c r="L28" s="42"/>
      <c r="M28" s="44"/>
      <c r="N28" s="40"/>
      <c r="O28" s="27"/>
      <c r="P28" s="33"/>
    </row>
    <row r="29" spans="2:16" ht="12" customHeight="1" x14ac:dyDescent="0.25">
      <c r="B29" s="32"/>
      <c r="C29" s="97" t="s">
        <v>70</v>
      </c>
      <c r="D29" s="98">
        <v>52.155662</v>
      </c>
      <c r="E29" s="95">
        <v>40.441797000000001</v>
      </c>
      <c r="F29" s="99">
        <f t="shared" ref="F29:F39" si="4">+E29/D29</f>
        <v>0.77540568845622171</v>
      </c>
      <c r="G29" s="96">
        <v>22.107089999999999</v>
      </c>
      <c r="H29" s="96">
        <v>21.267603999999999</v>
      </c>
      <c r="I29" s="99">
        <f t="shared" si="3"/>
        <v>0.9620263906285268</v>
      </c>
      <c r="J29" s="42"/>
      <c r="K29" s="42"/>
      <c r="L29" s="42"/>
      <c r="M29" s="44"/>
      <c r="N29" s="40"/>
      <c r="O29" s="27"/>
      <c r="P29" s="33"/>
    </row>
    <row r="30" spans="2:16" ht="12" customHeight="1" x14ac:dyDescent="0.25">
      <c r="B30" s="32"/>
      <c r="C30" s="97" t="s">
        <v>66</v>
      </c>
      <c r="D30" s="98">
        <v>30.613291</v>
      </c>
      <c r="E30" s="95">
        <v>16.160178999999999</v>
      </c>
      <c r="F30" s="99">
        <f t="shared" si="4"/>
        <v>0.52788114156037647</v>
      </c>
      <c r="G30" s="96">
        <v>38.793739000000002</v>
      </c>
      <c r="H30" s="96">
        <v>21.599442</v>
      </c>
      <c r="I30" s="99">
        <f t="shared" si="3"/>
        <v>0.55677649426883036</v>
      </c>
      <c r="J30" s="42"/>
      <c r="K30" s="42"/>
      <c r="L30" s="42"/>
      <c r="M30" s="44"/>
      <c r="N30" s="40"/>
      <c r="O30" s="27"/>
      <c r="P30" s="33"/>
    </row>
    <row r="31" spans="2:16" ht="12" customHeight="1" x14ac:dyDescent="0.25">
      <c r="B31" s="32"/>
      <c r="C31" s="97" t="s">
        <v>65</v>
      </c>
      <c r="D31" s="98">
        <v>26.012080999999998</v>
      </c>
      <c r="E31" s="95">
        <v>17.083494000000002</v>
      </c>
      <c r="F31" s="99">
        <f t="shared" si="4"/>
        <v>0.6567522990567346</v>
      </c>
      <c r="G31" s="96">
        <v>31.151374000000001</v>
      </c>
      <c r="H31" s="96">
        <v>18.471264000000001</v>
      </c>
      <c r="I31" s="99">
        <f t="shared" si="3"/>
        <v>0.59295182292761794</v>
      </c>
      <c r="J31" s="42"/>
      <c r="K31" s="42"/>
      <c r="L31" s="42"/>
      <c r="M31" s="44"/>
      <c r="N31" s="40"/>
      <c r="O31" s="27"/>
      <c r="P31" s="33"/>
    </row>
    <row r="32" spans="2:16" ht="12" customHeight="1" x14ac:dyDescent="0.25">
      <c r="B32" s="32"/>
      <c r="C32" s="97" t="s">
        <v>61</v>
      </c>
      <c r="D32" s="98">
        <v>20.889289999999999</v>
      </c>
      <c r="E32" s="95">
        <v>19.302938000000001</v>
      </c>
      <c r="F32" s="99">
        <f t="shared" si="4"/>
        <v>0.92405907524860831</v>
      </c>
      <c r="G32" s="96">
        <v>51.942658999999999</v>
      </c>
      <c r="H32" s="96">
        <v>51.539530999999997</v>
      </c>
      <c r="I32" s="99">
        <f t="shared" si="3"/>
        <v>0.99223898029556012</v>
      </c>
      <c r="J32" s="42"/>
      <c r="K32" s="42"/>
      <c r="L32" s="42"/>
      <c r="M32" s="44"/>
      <c r="N32" s="40"/>
      <c r="O32" s="27"/>
      <c r="P32" s="33"/>
    </row>
    <row r="33" spans="2:16" ht="12" customHeight="1" x14ac:dyDescent="0.25">
      <c r="B33" s="32"/>
      <c r="C33" s="97" t="s">
        <v>67</v>
      </c>
      <c r="D33" s="98">
        <v>6.7988629999999999</v>
      </c>
      <c r="E33" s="95">
        <v>2.2392180000000002</v>
      </c>
      <c r="F33" s="99">
        <f t="shared" si="4"/>
        <v>0.32935183426993603</v>
      </c>
      <c r="G33" s="96">
        <v>5.3098239999999999</v>
      </c>
      <c r="H33" s="96">
        <v>4.5657329999999998</v>
      </c>
      <c r="I33" s="99">
        <f t="shared" si="3"/>
        <v>0.85986522340476823</v>
      </c>
      <c r="J33" s="42"/>
      <c r="K33" s="42"/>
      <c r="L33" s="42"/>
      <c r="M33" s="44"/>
      <c r="N33" s="40"/>
      <c r="O33" s="27"/>
      <c r="P33" s="33"/>
    </row>
    <row r="34" spans="2:16" ht="12" customHeight="1" x14ac:dyDescent="0.25">
      <c r="B34" s="32"/>
      <c r="C34" s="97" t="s">
        <v>69</v>
      </c>
      <c r="D34" s="98">
        <v>5.7111140000000002</v>
      </c>
      <c r="E34" s="95">
        <v>2.1427320000000001</v>
      </c>
      <c r="F34" s="99">
        <f t="shared" si="4"/>
        <v>0.37518634718200339</v>
      </c>
      <c r="G34" s="96">
        <v>1.769304</v>
      </c>
      <c r="H34" s="96">
        <v>1.606236</v>
      </c>
      <c r="I34" s="99">
        <f t="shared" si="3"/>
        <v>0.90783494526661335</v>
      </c>
      <c r="J34" s="42"/>
      <c r="K34" s="42"/>
      <c r="L34" s="42"/>
      <c r="M34" s="44"/>
      <c r="N34" s="40"/>
      <c r="O34" s="27"/>
      <c r="P34" s="33"/>
    </row>
    <row r="35" spans="2:16" ht="12" customHeight="1" x14ac:dyDescent="0.25">
      <c r="B35" s="32"/>
      <c r="C35" s="97" t="s">
        <v>76</v>
      </c>
      <c r="D35" s="98">
        <v>5.4664270000000004</v>
      </c>
      <c r="E35" s="95">
        <v>1.771744</v>
      </c>
      <c r="F35" s="99">
        <f t="shared" si="4"/>
        <v>0.32411372181499903</v>
      </c>
      <c r="G35" s="96">
        <v>5.8658000000000002E-2</v>
      </c>
      <c r="H35" s="96">
        <v>1.2730999999999999E-2</v>
      </c>
      <c r="I35" s="99">
        <f t="shared" si="3"/>
        <v>0.21703774421221314</v>
      </c>
      <c r="J35" s="42"/>
      <c r="K35" s="42"/>
      <c r="L35" s="42"/>
      <c r="M35" s="44"/>
      <c r="N35" s="40"/>
      <c r="O35" s="27"/>
      <c r="P35" s="33"/>
    </row>
    <row r="36" spans="2:16" ht="12" customHeight="1" x14ac:dyDescent="0.25">
      <c r="B36" s="32"/>
      <c r="C36" s="97" t="s">
        <v>77</v>
      </c>
      <c r="D36" s="98">
        <v>3.9355190000000002</v>
      </c>
      <c r="E36" s="95">
        <v>2.083799</v>
      </c>
      <c r="F36" s="99">
        <f t="shared" si="4"/>
        <v>0.52948518352979612</v>
      </c>
      <c r="G36" s="96">
        <v>39.411320000000003</v>
      </c>
      <c r="H36" s="96">
        <v>9.0354480000000006</v>
      </c>
      <c r="I36" s="99">
        <f t="shared" si="3"/>
        <v>0.2292602226974382</v>
      </c>
      <c r="J36" s="42"/>
      <c r="K36" s="42"/>
      <c r="L36" s="42"/>
      <c r="M36" s="44"/>
      <c r="N36" s="40"/>
      <c r="O36" s="27"/>
      <c r="P36" s="33"/>
    </row>
    <row r="37" spans="2:16" ht="12" customHeight="1" x14ac:dyDescent="0.25">
      <c r="B37" s="32"/>
      <c r="C37" s="97" t="s">
        <v>73</v>
      </c>
      <c r="D37" s="98">
        <v>2.1439940000000002</v>
      </c>
      <c r="E37" s="95">
        <v>0.101581</v>
      </c>
      <c r="F37" s="99">
        <f t="shared" si="4"/>
        <v>4.7379330352603596E-2</v>
      </c>
      <c r="G37" s="96">
        <v>0.20951</v>
      </c>
      <c r="H37" s="96">
        <v>0.1056</v>
      </c>
      <c r="I37" s="99">
        <f t="shared" si="3"/>
        <v>0.50403322037134268</v>
      </c>
      <c r="J37" s="42"/>
      <c r="K37" s="42"/>
      <c r="L37" s="42"/>
      <c r="M37" s="44"/>
      <c r="N37" s="40"/>
      <c r="O37" s="27"/>
      <c r="P37" s="33"/>
    </row>
    <row r="38" spans="2:16" ht="12" customHeight="1" x14ac:dyDescent="0.25">
      <c r="B38" s="32"/>
      <c r="C38" s="97" t="s">
        <v>71</v>
      </c>
      <c r="D38" s="98">
        <v>7.839181</v>
      </c>
      <c r="E38" s="95">
        <v>2.9966010000000001</v>
      </c>
      <c r="F38" s="99">
        <f t="shared" si="4"/>
        <v>0.38225944776629089</v>
      </c>
      <c r="G38" s="96">
        <v>16.008779000000001</v>
      </c>
      <c r="H38" s="96">
        <v>11.280225</v>
      </c>
      <c r="I38" s="99">
        <f t="shared" si="3"/>
        <v>0.70462744223029128</v>
      </c>
      <c r="J38" s="42"/>
      <c r="K38" s="42"/>
      <c r="L38" s="42"/>
      <c r="M38" s="44"/>
      <c r="N38" s="40"/>
      <c r="O38" s="27"/>
      <c r="P38" s="33"/>
    </row>
    <row r="39" spans="2:16" ht="12" customHeight="1" x14ac:dyDescent="0.25">
      <c r="B39" s="32"/>
      <c r="C39" s="100" t="s">
        <v>9</v>
      </c>
      <c r="D39" s="98">
        <f t="shared" ref="D39:E39" si="5">SUM(D28:D38)</f>
        <v>238.509356</v>
      </c>
      <c r="E39" s="95">
        <f t="shared" si="5"/>
        <v>141.15932500000002</v>
      </c>
      <c r="F39" s="99">
        <f t="shared" si="4"/>
        <v>0.59183978090989453</v>
      </c>
      <c r="G39" s="96">
        <f t="shared" ref="G39:H39" si="6">SUM(G28:G38)</f>
        <v>340.61473100000001</v>
      </c>
      <c r="H39" s="96">
        <f t="shared" si="6"/>
        <v>204.245248</v>
      </c>
      <c r="I39" s="99">
        <f t="shared" si="3"/>
        <v>0.59963715427210929</v>
      </c>
      <c r="J39" s="42"/>
      <c r="K39" s="42"/>
      <c r="L39" s="42"/>
      <c r="M39" s="44"/>
      <c r="N39" s="40"/>
      <c r="O39" s="27"/>
      <c r="P39" s="33"/>
    </row>
    <row r="40" spans="2:16" ht="12" customHeight="1" x14ac:dyDescent="0.25">
      <c r="B40" s="32"/>
      <c r="E40" s="41"/>
      <c r="G40" s="42"/>
      <c r="H40" s="42"/>
      <c r="I40" s="42"/>
      <c r="J40" s="42"/>
      <c r="K40" s="42"/>
      <c r="L40" s="42"/>
      <c r="M40" s="44"/>
      <c r="N40" s="40"/>
      <c r="O40" s="27"/>
      <c r="P40" s="33"/>
    </row>
    <row r="41" spans="2:16" ht="12" customHeight="1" x14ac:dyDescent="0.25">
      <c r="B41" s="32"/>
      <c r="C41" s="54" t="s">
        <v>6</v>
      </c>
      <c r="E41" s="41"/>
      <c r="G41" s="42"/>
      <c r="H41" s="42"/>
      <c r="I41" s="42"/>
      <c r="J41" s="42"/>
      <c r="K41" s="42"/>
      <c r="L41" s="42"/>
      <c r="M41" s="44"/>
      <c r="N41" s="40"/>
      <c r="O41" s="27"/>
      <c r="P41" s="33"/>
    </row>
    <row r="42" spans="2:16" ht="12" customHeight="1" x14ac:dyDescent="0.25">
      <c r="B42" s="32"/>
      <c r="E42" s="41"/>
      <c r="G42" s="42"/>
      <c r="H42" s="42"/>
      <c r="I42" s="42"/>
      <c r="J42" s="42"/>
      <c r="K42" s="42"/>
      <c r="L42" s="42"/>
      <c r="M42" s="44"/>
      <c r="N42" s="40"/>
      <c r="O42" s="27"/>
      <c r="P42" s="33"/>
    </row>
    <row r="43" spans="2:16" ht="12" customHeight="1" x14ac:dyDescent="0.25">
      <c r="B43" s="32"/>
      <c r="C43" s="101" t="s">
        <v>55</v>
      </c>
      <c r="D43" s="101" t="s">
        <v>94</v>
      </c>
      <c r="E43" s="102" t="s">
        <v>95</v>
      </c>
      <c r="F43" s="101" t="s">
        <v>59</v>
      </c>
      <c r="G43" s="103" t="s">
        <v>56</v>
      </c>
      <c r="H43" s="103" t="s">
        <v>57</v>
      </c>
      <c r="I43" s="101" t="s">
        <v>59</v>
      </c>
      <c r="J43" s="42"/>
      <c r="K43" s="42"/>
      <c r="L43" s="42"/>
      <c r="M43" s="44"/>
      <c r="N43" s="40"/>
      <c r="O43" s="27"/>
      <c r="P43" s="33"/>
    </row>
    <row r="44" spans="2:16" ht="12" customHeight="1" x14ac:dyDescent="0.25">
      <c r="B44" s="32"/>
      <c r="C44" s="97" t="s">
        <v>65</v>
      </c>
      <c r="D44" s="98">
        <v>376.56507299999998</v>
      </c>
      <c r="E44" s="95">
        <v>247.85078899999999</v>
      </c>
      <c r="F44" s="99">
        <f t="shared" ref="F44:F55" si="7">+E44/D44</f>
        <v>0.65818846932731867</v>
      </c>
      <c r="G44" s="96">
        <v>291.90801099999999</v>
      </c>
      <c r="H44" s="96">
        <v>95.370453999999995</v>
      </c>
      <c r="I44" s="99">
        <f t="shared" ref="I44:I55" si="8">+H44/G44</f>
        <v>0.32671406883725435</v>
      </c>
      <c r="J44" s="42"/>
      <c r="K44" s="42"/>
      <c r="L44" s="42"/>
      <c r="M44" s="44"/>
      <c r="N44" s="40"/>
      <c r="O44" s="27"/>
      <c r="P44" s="33"/>
    </row>
    <row r="45" spans="2:16" ht="12" customHeight="1" x14ac:dyDescent="0.25">
      <c r="B45" s="32"/>
      <c r="C45" s="97" t="s">
        <v>62</v>
      </c>
      <c r="D45" s="98">
        <v>244.992963</v>
      </c>
      <c r="E45" s="95">
        <v>144.862449</v>
      </c>
      <c r="F45" s="99">
        <f t="shared" si="7"/>
        <v>0.5912922854033158</v>
      </c>
      <c r="G45" s="96">
        <v>244.38128599999999</v>
      </c>
      <c r="H45" s="96">
        <v>177.37476100000001</v>
      </c>
      <c r="I45" s="99">
        <f t="shared" si="8"/>
        <v>0.72581155416294851</v>
      </c>
      <c r="J45" s="42"/>
      <c r="K45" s="42"/>
      <c r="L45" s="42"/>
      <c r="M45" s="44"/>
      <c r="N45" s="40"/>
      <c r="O45" s="27"/>
      <c r="P45" s="33"/>
    </row>
    <row r="46" spans="2:16" ht="12" customHeight="1" x14ac:dyDescent="0.25">
      <c r="B46" s="32"/>
      <c r="C46" s="97" t="s">
        <v>63</v>
      </c>
      <c r="D46" s="98">
        <v>147.937299</v>
      </c>
      <c r="E46" s="95">
        <v>58.794663</v>
      </c>
      <c r="F46" s="99">
        <f t="shared" si="7"/>
        <v>0.39742960968889934</v>
      </c>
      <c r="G46" s="96">
        <v>178.26369299999999</v>
      </c>
      <c r="H46" s="96">
        <v>116.547393</v>
      </c>
      <c r="I46" s="99">
        <f t="shared" si="8"/>
        <v>0.6537920932671355</v>
      </c>
      <c r="J46" s="42"/>
      <c r="K46" s="42"/>
      <c r="L46" s="42"/>
      <c r="M46" s="44"/>
      <c r="N46" s="40"/>
      <c r="O46" s="27"/>
      <c r="P46" s="33"/>
    </row>
    <row r="47" spans="2:16" ht="12" customHeight="1" x14ac:dyDescent="0.25">
      <c r="B47" s="32"/>
      <c r="C47" s="97" t="s">
        <v>61</v>
      </c>
      <c r="D47" s="98">
        <v>116.549306</v>
      </c>
      <c r="E47" s="95">
        <v>59.454362000000003</v>
      </c>
      <c r="F47" s="99">
        <f t="shared" si="7"/>
        <v>0.510121973613468</v>
      </c>
      <c r="G47" s="96">
        <v>104.033395</v>
      </c>
      <c r="H47" s="96">
        <v>97.157971000000003</v>
      </c>
      <c r="I47" s="99">
        <f t="shared" si="8"/>
        <v>0.93391137528483048</v>
      </c>
      <c r="J47" s="42"/>
      <c r="K47" s="42"/>
      <c r="L47" s="42"/>
      <c r="M47" s="44"/>
      <c r="N47" s="40"/>
      <c r="O47" s="27"/>
      <c r="P47" s="33"/>
    </row>
    <row r="48" spans="2:16" ht="12" customHeight="1" x14ac:dyDescent="0.25">
      <c r="B48" s="32"/>
      <c r="C48" s="97" t="s">
        <v>66</v>
      </c>
      <c r="D48" s="98">
        <v>21.125523999999999</v>
      </c>
      <c r="E48" s="95">
        <v>7.5011780000000003</v>
      </c>
      <c r="F48" s="99">
        <f t="shared" si="7"/>
        <v>0.35507654153336032</v>
      </c>
      <c r="G48" s="96">
        <v>24.808914000000001</v>
      </c>
      <c r="H48" s="96">
        <v>23.063526</v>
      </c>
      <c r="I48" s="99">
        <f t="shared" si="8"/>
        <v>0.92964673907128692</v>
      </c>
      <c r="J48" s="42"/>
      <c r="K48" s="42"/>
      <c r="L48" s="42"/>
      <c r="M48" s="44"/>
      <c r="N48" s="40"/>
      <c r="O48" s="27"/>
      <c r="P48" s="33"/>
    </row>
    <row r="49" spans="2:16" ht="12" customHeight="1" x14ac:dyDescent="0.25">
      <c r="B49" s="32"/>
      <c r="C49" s="97" t="s">
        <v>67</v>
      </c>
      <c r="D49" s="98">
        <v>13.535558</v>
      </c>
      <c r="E49" s="95">
        <v>4.6306969999999996</v>
      </c>
      <c r="F49" s="99">
        <f t="shared" si="7"/>
        <v>0.34211349099904115</v>
      </c>
      <c r="G49" s="96">
        <v>17.643737000000002</v>
      </c>
      <c r="H49" s="96">
        <v>13.026927000000001</v>
      </c>
      <c r="I49" s="99">
        <f t="shared" si="8"/>
        <v>0.73833151106253736</v>
      </c>
      <c r="J49" s="42"/>
      <c r="K49" s="42"/>
      <c r="L49" s="42"/>
      <c r="M49" s="44"/>
      <c r="N49" s="40"/>
      <c r="O49" s="27"/>
      <c r="P49" s="33"/>
    </row>
    <row r="50" spans="2:16" ht="12" customHeight="1" x14ac:dyDescent="0.25">
      <c r="B50" s="32"/>
      <c r="C50" s="97" t="s">
        <v>75</v>
      </c>
      <c r="D50" s="98">
        <v>2.6937180000000001</v>
      </c>
      <c r="E50" s="95">
        <v>0.17887500000000001</v>
      </c>
      <c r="F50" s="99">
        <f t="shared" si="7"/>
        <v>6.6404501139317479E-2</v>
      </c>
      <c r="G50" s="96">
        <v>0.196965</v>
      </c>
      <c r="H50" s="96">
        <v>9.819E-2</v>
      </c>
      <c r="I50" s="99">
        <f t="shared" si="8"/>
        <v>0.49851496458761707</v>
      </c>
      <c r="J50" s="42"/>
      <c r="K50" s="42"/>
      <c r="L50" s="42"/>
      <c r="M50" s="44"/>
      <c r="N50" s="40"/>
      <c r="O50" s="27"/>
      <c r="P50" s="33"/>
    </row>
    <row r="51" spans="2:16" ht="12" customHeight="1" x14ac:dyDescent="0.25">
      <c r="B51" s="32"/>
      <c r="C51" s="97" t="s">
        <v>69</v>
      </c>
      <c r="D51" s="98">
        <v>1.8988419999999999</v>
      </c>
      <c r="E51" s="95">
        <v>5.0250000000000003E-2</v>
      </c>
      <c r="F51" s="99">
        <f t="shared" si="7"/>
        <v>2.6463497226204183E-2</v>
      </c>
      <c r="G51" s="96">
        <v>1.8222689999999999</v>
      </c>
      <c r="H51" s="96">
        <v>1.561056</v>
      </c>
      <c r="I51" s="99">
        <f t="shared" si="8"/>
        <v>0.85665508220795072</v>
      </c>
      <c r="J51" s="42"/>
      <c r="K51" s="42"/>
      <c r="L51" s="42"/>
      <c r="M51" s="44"/>
      <c r="N51" s="40"/>
      <c r="O51" s="27"/>
      <c r="P51" s="33"/>
    </row>
    <row r="52" spans="2:16" ht="12" customHeight="1" x14ac:dyDescent="0.25">
      <c r="B52" s="32"/>
      <c r="C52" s="97" t="s">
        <v>96</v>
      </c>
      <c r="D52" s="98">
        <v>1.4076709999999999</v>
      </c>
      <c r="E52" s="95">
        <v>6.694E-2</v>
      </c>
      <c r="F52" s="99">
        <f t="shared" si="7"/>
        <v>4.7553725266770437E-2</v>
      </c>
      <c r="G52" s="96">
        <v>0.70271300000000003</v>
      </c>
      <c r="H52" s="96">
        <v>0.187997</v>
      </c>
      <c r="I52" s="99">
        <f t="shared" si="8"/>
        <v>0.26753027196024548</v>
      </c>
      <c r="J52" s="42"/>
      <c r="K52" s="42"/>
      <c r="L52" s="42"/>
      <c r="M52" s="44"/>
      <c r="N52" s="40"/>
      <c r="O52" s="27"/>
      <c r="P52" s="33"/>
    </row>
    <row r="53" spans="2:16" ht="12" customHeight="1" x14ac:dyDescent="0.25">
      <c r="B53" s="32"/>
      <c r="C53" s="97" t="s">
        <v>78</v>
      </c>
      <c r="D53" s="98">
        <v>1.360371</v>
      </c>
      <c r="E53" s="95">
        <v>8.5000000000000006E-3</v>
      </c>
      <c r="F53" s="99">
        <f t="shared" si="7"/>
        <v>6.2482955017418044E-3</v>
      </c>
      <c r="G53" s="96">
        <v>2.155E-2</v>
      </c>
      <c r="H53" s="96">
        <v>2.155E-2</v>
      </c>
      <c r="I53" s="99">
        <f t="shared" si="8"/>
        <v>1</v>
      </c>
      <c r="J53" s="42"/>
      <c r="K53" s="42"/>
      <c r="L53" s="42"/>
      <c r="M53" s="44"/>
      <c r="N53" s="40"/>
      <c r="O53" s="27"/>
      <c r="P53" s="33"/>
    </row>
    <row r="54" spans="2:16" ht="12" customHeight="1" x14ac:dyDescent="0.25">
      <c r="B54" s="32"/>
      <c r="C54" s="97" t="s">
        <v>71</v>
      </c>
      <c r="D54" s="98">
        <v>5.0036339999999999</v>
      </c>
      <c r="E54" s="95">
        <v>1.510726</v>
      </c>
      <c r="F54" s="99">
        <f t="shared" si="7"/>
        <v>0.30192576035737229</v>
      </c>
      <c r="G54" s="96">
        <v>5.6883319999999999</v>
      </c>
      <c r="H54" s="96">
        <v>5.5048680000000001</v>
      </c>
      <c r="I54" s="99">
        <f t="shared" si="8"/>
        <v>0.96774731151416626</v>
      </c>
      <c r="J54" s="42"/>
      <c r="K54" s="42"/>
      <c r="L54" s="42"/>
      <c r="M54" s="44"/>
      <c r="N54" s="40"/>
      <c r="O54" s="27"/>
      <c r="P54" s="33"/>
    </row>
    <row r="55" spans="2:16" ht="12" customHeight="1" x14ac:dyDescent="0.25">
      <c r="B55" s="32"/>
      <c r="C55" s="100" t="s">
        <v>9</v>
      </c>
      <c r="D55" s="98">
        <f t="shared" ref="D55:E55" si="9">SUM(D44:D54)</f>
        <v>933.06995900000015</v>
      </c>
      <c r="E55" s="95">
        <f t="shared" si="9"/>
        <v>524.90942900000005</v>
      </c>
      <c r="F55" s="99">
        <f t="shared" si="7"/>
        <v>0.56256170712275599</v>
      </c>
      <c r="G55" s="96">
        <f t="shared" ref="G55:H55" si="10">SUM(G44:G54)</f>
        <v>869.470865</v>
      </c>
      <c r="H55" s="96">
        <f t="shared" si="10"/>
        <v>529.91469300000017</v>
      </c>
      <c r="I55" s="99">
        <f t="shared" si="8"/>
        <v>0.60946802743068351</v>
      </c>
      <c r="J55" s="42"/>
      <c r="K55" s="42"/>
      <c r="L55" s="42"/>
      <c r="M55" s="44"/>
      <c r="N55" s="40"/>
      <c r="O55" s="27"/>
      <c r="P55" s="33"/>
    </row>
    <row r="56" spans="2:16" ht="12" customHeight="1" x14ac:dyDescent="0.25">
      <c r="B56" s="32"/>
      <c r="E56" s="41"/>
      <c r="G56" s="42"/>
      <c r="H56" s="42"/>
      <c r="I56" s="42"/>
      <c r="J56" s="42"/>
      <c r="K56" s="42"/>
      <c r="L56" s="42"/>
      <c r="M56" s="44"/>
      <c r="N56" s="40"/>
      <c r="O56" s="27"/>
      <c r="P56" s="33"/>
    </row>
    <row r="57" spans="2:16" ht="12" customHeight="1" x14ac:dyDescent="0.25">
      <c r="B57" s="32"/>
      <c r="C57" s="54" t="s">
        <v>58</v>
      </c>
      <c r="E57" s="41"/>
      <c r="G57" s="42"/>
      <c r="H57" s="42"/>
      <c r="I57" s="42"/>
      <c r="J57" s="42"/>
      <c r="K57" s="42"/>
      <c r="L57" s="42"/>
      <c r="M57" s="44"/>
      <c r="N57" s="40"/>
      <c r="O57" s="27"/>
      <c r="P57" s="33"/>
    </row>
    <row r="58" spans="2:16" ht="12" customHeight="1" x14ac:dyDescent="0.25">
      <c r="B58" s="32"/>
      <c r="E58" s="41"/>
      <c r="G58" s="42"/>
      <c r="H58" s="42"/>
      <c r="I58" s="42"/>
      <c r="J58" s="42"/>
      <c r="K58" s="42"/>
      <c r="L58" s="42"/>
      <c r="M58" s="44"/>
      <c r="N58" s="40"/>
      <c r="O58" s="27"/>
      <c r="P58" s="33"/>
    </row>
    <row r="59" spans="2:16" ht="12" customHeight="1" x14ac:dyDescent="0.25">
      <c r="B59" s="32"/>
      <c r="C59" s="101" t="s">
        <v>55</v>
      </c>
      <c r="D59" s="101" t="s">
        <v>94</v>
      </c>
      <c r="E59" s="102" t="s">
        <v>95</v>
      </c>
      <c r="F59" s="101" t="s">
        <v>59</v>
      </c>
      <c r="G59" s="103" t="s">
        <v>56</v>
      </c>
      <c r="H59" s="103" t="s">
        <v>57</v>
      </c>
      <c r="I59" s="101" t="s">
        <v>59</v>
      </c>
      <c r="J59" s="42"/>
      <c r="K59" s="42"/>
      <c r="L59" s="42"/>
      <c r="M59" s="44"/>
      <c r="N59" s="40"/>
      <c r="O59" s="27"/>
      <c r="P59" s="33"/>
    </row>
    <row r="60" spans="2:16" ht="12" customHeight="1" x14ac:dyDescent="0.25">
      <c r="B60" s="32"/>
      <c r="C60" s="97" t="s">
        <v>62</v>
      </c>
      <c r="D60" s="98">
        <v>1212.4094849999999</v>
      </c>
      <c r="E60" s="95">
        <v>449.133309</v>
      </c>
      <c r="F60" s="99">
        <f t="shared" ref="F60:F71" si="11">+E60/D60</f>
        <v>0.37044687834985063</v>
      </c>
      <c r="G60" s="96">
        <v>796.65077599999995</v>
      </c>
      <c r="H60" s="96">
        <v>426.99620099999999</v>
      </c>
      <c r="I60" s="99">
        <f t="shared" ref="I60:I71" si="12">+H60/G60</f>
        <v>0.53598918605710366</v>
      </c>
      <c r="J60" s="42"/>
      <c r="K60" s="42"/>
      <c r="L60" s="42"/>
      <c r="M60" s="44"/>
      <c r="N60" s="40"/>
      <c r="O60" s="27"/>
      <c r="P60" s="33"/>
    </row>
    <row r="61" spans="2:16" ht="12" customHeight="1" x14ac:dyDescent="0.25">
      <c r="B61" s="32"/>
      <c r="C61" s="97" t="s">
        <v>72</v>
      </c>
      <c r="D61" s="98">
        <v>252.47859</v>
      </c>
      <c r="E61" s="95">
        <v>111.446438</v>
      </c>
      <c r="F61" s="99">
        <f t="shared" si="11"/>
        <v>0.44140945970903911</v>
      </c>
      <c r="G61" s="96">
        <v>124.60593299999999</v>
      </c>
      <c r="H61" s="96">
        <v>68.662893999999994</v>
      </c>
      <c r="I61" s="99">
        <f t="shared" si="12"/>
        <v>0.55104032646663781</v>
      </c>
      <c r="J61" s="42"/>
      <c r="K61" s="42"/>
      <c r="L61" s="42"/>
      <c r="M61" s="44"/>
      <c r="N61" s="40"/>
      <c r="O61" s="27"/>
      <c r="P61" s="33"/>
    </row>
    <row r="62" spans="2:16" ht="12" customHeight="1" x14ac:dyDescent="0.25">
      <c r="B62" s="32"/>
      <c r="C62" s="97" t="s">
        <v>66</v>
      </c>
      <c r="D62" s="98">
        <v>239.37921700000001</v>
      </c>
      <c r="E62" s="95">
        <v>89.534852999999998</v>
      </c>
      <c r="F62" s="99">
        <f t="shared" si="11"/>
        <v>0.37402935025892409</v>
      </c>
      <c r="G62" s="96">
        <v>186.289582</v>
      </c>
      <c r="H62" s="96">
        <v>106.018558</v>
      </c>
      <c r="I62" s="99">
        <f t="shared" si="12"/>
        <v>0.56910621013686102</v>
      </c>
      <c r="J62" s="42"/>
      <c r="K62" s="42"/>
      <c r="L62" s="42"/>
      <c r="M62" s="44"/>
      <c r="N62" s="40"/>
      <c r="O62" s="27"/>
      <c r="P62" s="33"/>
    </row>
    <row r="63" spans="2:16" ht="12" customHeight="1" x14ac:dyDescent="0.25">
      <c r="B63" s="32"/>
      <c r="C63" s="97" t="s">
        <v>61</v>
      </c>
      <c r="D63" s="98">
        <v>223.10762500000001</v>
      </c>
      <c r="E63" s="95">
        <v>99.721593999999996</v>
      </c>
      <c r="F63" s="99">
        <f t="shared" si="11"/>
        <v>0.44696631950611276</v>
      </c>
      <c r="G63" s="96">
        <v>192.89871199999999</v>
      </c>
      <c r="H63" s="96">
        <v>107.36233900000001</v>
      </c>
      <c r="I63" s="99">
        <f t="shared" si="12"/>
        <v>0.55657364368508599</v>
      </c>
      <c r="J63" s="42"/>
      <c r="K63" s="42"/>
      <c r="L63" s="42"/>
      <c r="M63" s="44"/>
      <c r="N63" s="40"/>
      <c r="O63" s="27"/>
      <c r="P63" s="33"/>
    </row>
    <row r="64" spans="2:16" ht="12" customHeight="1" x14ac:dyDescent="0.25">
      <c r="B64" s="32"/>
      <c r="C64" s="97" t="s">
        <v>67</v>
      </c>
      <c r="D64" s="98">
        <v>147.81816499999999</v>
      </c>
      <c r="E64" s="95">
        <v>57.420785000000002</v>
      </c>
      <c r="F64" s="99">
        <f t="shared" si="11"/>
        <v>0.38845553927692178</v>
      </c>
      <c r="G64" s="96">
        <v>158.81338500000001</v>
      </c>
      <c r="H64" s="96">
        <v>77.168155999999996</v>
      </c>
      <c r="I64" s="99">
        <f t="shared" si="12"/>
        <v>0.48590461062208323</v>
      </c>
      <c r="J64" s="42"/>
      <c r="K64" s="42"/>
      <c r="L64" s="42"/>
      <c r="M64" s="44"/>
      <c r="N64" s="40"/>
      <c r="O64" s="27"/>
      <c r="P64" s="33"/>
    </row>
    <row r="65" spans="2:16" ht="12" customHeight="1" x14ac:dyDescent="0.25">
      <c r="B65" s="32"/>
      <c r="C65" s="97" t="s">
        <v>65</v>
      </c>
      <c r="D65" s="98">
        <v>145.42836299999999</v>
      </c>
      <c r="E65" s="95">
        <v>61.271062000000001</v>
      </c>
      <c r="F65" s="99">
        <f t="shared" si="11"/>
        <v>0.42131438968339352</v>
      </c>
      <c r="G65" s="96">
        <v>151.50847099999999</v>
      </c>
      <c r="H65" s="96">
        <v>65.364506000000006</v>
      </c>
      <c r="I65" s="99">
        <f t="shared" si="12"/>
        <v>0.43142476172173905</v>
      </c>
      <c r="J65" s="42"/>
      <c r="K65" s="42"/>
      <c r="L65" s="42"/>
      <c r="M65" s="44"/>
      <c r="N65" s="40"/>
      <c r="O65" s="27"/>
      <c r="P65" s="33"/>
    </row>
    <row r="66" spans="2:16" ht="12" customHeight="1" x14ac:dyDescent="0.25">
      <c r="B66" s="32"/>
      <c r="C66" s="97" t="s">
        <v>64</v>
      </c>
      <c r="D66" s="98">
        <v>111.60415</v>
      </c>
      <c r="E66" s="95">
        <v>58.513961000000002</v>
      </c>
      <c r="F66" s="99">
        <f t="shared" si="11"/>
        <v>0.52429915016601081</v>
      </c>
      <c r="G66" s="96">
        <v>54.500075000000002</v>
      </c>
      <c r="H66" s="96">
        <v>24.746556000000002</v>
      </c>
      <c r="I66" s="99">
        <f t="shared" si="12"/>
        <v>0.45406462284684929</v>
      </c>
      <c r="J66" s="42"/>
      <c r="K66" s="42"/>
      <c r="L66" s="42"/>
      <c r="M66" s="44"/>
      <c r="N66" s="40"/>
      <c r="O66" s="27"/>
      <c r="P66" s="33"/>
    </row>
    <row r="67" spans="2:16" ht="12" customHeight="1" x14ac:dyDescent="0.25">
      <c r="B67" s="32"/>
      <c r="C67" s="97" t="s">
        <v>76</v>
      </c>
      <c r="D67" s="98">
        <v>65.662617999999995</v>
      </c>
      <c r="E67" s="95">
        <v>3.9794100000000001</v>
      </c>
      <c r="F67" s="99">
        <f t="shared" si="11"/>
        <v>6.0603888806261129E-2</v>
      </c>
      <c r="G67" s="96">
        <v>124.21027100000001</v>
      </c>
      <c r="H67" s="96">
        <v>1.815116</v>
      </c>
      <c r="I67" s="99">
        <f t="shared" si="12"/>
        <v>1.4613252071561778E-2</v>
      </c>
      <c r="J67" s="42"/>
      <c r="K67" s="42"/>
      <c r="L67" s="42"/>
      <c r="M67" s="44"/>
      <c r="N67" s="40"/>
      <c r="O67" s="27"/>
      <c r="P67" s="33"/>
    </row>
    <row r="68" spans="2:16" ht="12" customHeight="1" x14ac:dyDescent="0.25">
      <c r="B68" s="32"/>
      <c r="C68" s="97" t="s">
        <v>63</v>
      </c>
      <c r="D68" s="98">
        <v>56.337179999999996</v>
      </c>
      <c r="E68" s="95">
        <v>36.784857000000002</v>
      </c>
      <c r="F68" s="99">
        <f t="shared" si="11"/>
        <v>0.65294104177738399</v>
      </c>
      <c r="G68" s="96">
        <v>39.086764000000002</v>
      </c>
      <c r="H68" s="96">
        <v>19.942423999999999</v>
      </c>
      <c r="I68" s="99">
        <f t="shared" si="12"/>
        <v>0.51020913371083876</v>
      </c>
      <c r="J68" s="42"/>
      <c r="K68" s="42"/>
      <c r="L68" s="42"/>
      <c r="M68" s="44"/>
      <c r="N68" s="40"/>
      <c r="O68" s="27"/>
      <c r="P68" s="33"/>
    </row>
    <row r="69" spans="2:16" ht="12" customHeight="1" x14ac:dyDescent="0.25">
      <c r="B69" s="32"/>
      <c r="C69" s="97" t="s">
        <v>73</v>
      </c>
      <c r="D69" s="98">
        <v>45.584859000000002</v>
      </c>
      <c r="E69" s="95">
        <v>17.035920000000001</v>
      </c>
      <c r="F69" s="99">
        <f t="shared" si="11"/>
        <v>0.37371882624447739</v>
      </c>
      <c r="G69" s="96">
        <v>23.222273999999999</v>
      </c>
      <c r="H69" s="96">
        <v>16.280552</v>
      </c>
      <c r="I69" s="99">
        <f t="shared" si="12"/>
        <v>0.70107483875179499</v>
      </c>
      <c r="J69" s="42"/>
      <c r="K69" s="42"/>
      <c r="L69" s="42"/>
      <c r="M69" s="44"/>
      <c r="N69" s="40"/>
      <c r="O69" s="27"/>
      <c r="P69" s="33"/>
    </row>
    <row r="70" spans="2:16" ht="12" customHeight="1" x14ac:dyDescent="0.25">
      <c r="B70" s="32"/>
      <c r="C70" s="97" t="s">
        <v>71</v>
      </c>
      <c r="D70" s="98">
        <v>81.872590000000002</v>
      </c>
      <c r="E70" s="95">
        <v>42.376638999999997</v>
      </c>
      <c r="F70" s="99">
        <f t="shared" si="11"/>
        <v>0.51759250562367698</v>
      </c>
      <c r="G70" s="96">
        <v>82.750484</v>
      </c>
      <c r="H70" s="96">
        <v>48.339604999999999</v>
      </c>
      <c r="I70" s="99">
        <f t="shared" si="12"/>
        <v>0.58416099415201006</v>
      </c>
      <c r="J70" s="42"/>
      <c r="K70" s="42"/>
      <c r="L70" s="42"/>
      <c r="M70" s="44"/>
      <c r="N70" s="40"/>
      <c r="O70" s="27"/>
      <c r="P70" s="33"/>
    </row>
    <row r="71" spans="2:16" ht="12" customHeight="1" x14ac:dyDescent="0.25">
      <c r="B71" s="32"/>
      <c r="C71" s="100" t="s">
        <v>9</v>
      </c>
      <c r="D71" s="98">
        <f t="shared" ref="D71:E71" si="13">SUM(D60:D70)</f>
        <v>2581.6828419999997</v>
      </c>
      <c r="E71" s="95">
        <f t="shared" si="13"/>
        <v>1027.218828</v>
      </c>
      <c r="F71" s="99">
        <f t="shared" si="11"/>
        <v>0.39788730485741058</v>
      </c>
      <c r="G71" s="96">
        <f t="shared" ref="G71:H71" si="14">SUM(G60:G70)</f>
        <v>1934.5367269999995</v>
      </c>
      <c r="H71" s="96">
        <f t="shared" si="14"/>
        <v>962.6969069999999</v>
      </c>
      <c r="I71" s="99">
        <f t="shared" si="12"/>
        <v>0.49763692441906282</v>
      </c>
      <c r="J71" s="42"/>
      <c r="K71" s="42"/>
      <c r="L71" s="42"/>
      <c r="M71" s="44"/>
      <c r="N71" s="40"/>
      <c r="O71" s="27"/>
      <c r="P71" s="33"/>
    </row>
    <row r="72" spans="2:16" ht="12" customHeight="1" x14ac:dyDescent="0.25">
      <c r="B72" s="32"/>
      <c r="E72" s="41"/>
      <c r="F72" s="42"/>
      <c r="G72" s="42"/>
      <c r="H72" s="43"/>
      <c r="I72" s="42"/>
      <c r="J72" s="42"/>
      <c r="K72" s="42"/>
      <c r="L72" s="42"/>
      <c r="M72" s="44"/>
      <c r="N72" s="40"/>
      <c r="O72" s="27"/>
      <c r="P72" s="33"/>
    </row>
    <row r="73" spans="2:16" ht="12" customHeight="1" x14ac:dyDescent="0.25">
      <c r="B73" s="32"/>
      <c r="E73" s="41"/>
      <c r="F73" s="42"/>
      <c r="G73" s="42"/>
      <c r="H73" s="43"/>
      <c r="I73" s="42"/>
      <c r="J73" s="42"/>
      <c r="K73" s="42"/>
      <c r="L73" s="42"/>
      <c r="M73" s="44"/>
      <c r="N73" s="40"/>
      <c r="O73" s="27"/>
      <c r="P73" s="33"/>
    </row>
    <row r="74" spans="2:16" ht="12" customHeight="1" x14ac:dyDescent="0.25">
      <c r="B74" s="32"/>
      <c r="E74" s="41"/>
      <c r="F74" s="42"/>
      <c r="G74" s="42"/>
      <c r="H74" s="43"/>
      <c r="I74" s="42"/>
      <c r="J74" s="42"/>
      <c r="K74" s="42"/>
      <c r="L74" s="42"/>
      <c r="M74" s="44"/>
      <c r="N74" s="40"/>
      <c r="O74" s="27"/>
      <c r="P74" s="33"/>
    </row>
    <row r="75" spans="2:16" ht="12" customHeight="1" x14ac:dyDescent="0.25">
      <c r="B75" s="113"/>
      <c r="C75" s="54" t="s">
        <v>80</v>
      </c>
      <c r="E75" s="41"/>
      <c r="F75" s="42"/>
      <c r="G75" s="42"/>
      <c r="H75" s="43"/>
      <c r="I75" s="42"/>
      <c r="J75" s="42"/>
      <c r="K75" s="42"/>
      <c r="L75" s="42"/>
      <c r="M75" s="44"/>
      <c r="N75" s="40"/>
      <c r="O75" s="27"/>
      <c r="P75" s="33"/>
    </row>
    <row r="76" spans="2:16" ht="12" customHeight="1" x14ac:dyDescent="0.25">
      <c r="B76" s="113"/>
      <c r="C76" s="54"/>
      <c r="E76" s="41"/>
      <c r="F76" s="42"/>
      <c r="G76" s="42"/>
      <c r="H76" s="43"/>
      <c r="I76" s="42"/>
      <c r="J76" s="42"/>
      <c r="K76" s="42"/>
      <c r="L76" s="42"/>
      <c r="M76" s="44"/>
      <c r="N76" s="40"/>
      <c r="O76" s="27"/>
      <c r="P76" s="33"/>
    </row>
    <row r="77" spans="2:16" ht="12" customHeight="1" x14ac:dyDescent="0.25">
      <c r="B77" s="113"/>
      <c r="C77" s="54" t="s">
        <v>8</v>
      </c>
      <c r="E77" s="41"/>
      <c r="F77" s="42"/>
      <c r="G77" s="42"/>
      <c r="H77" s="43"/>
      <c r="I77" s="42"/>
      <c r="J77" s="42"/>
      <c r="K77" s="42"/>
      <c r="L77" s="42"/>
      <c r="M77" s="44"/>
      <c r="N77" s="40"/>
      <c r="O77" s="27"/>
      <c r="P77" s="33"/>
    </row>
    <row r="78" spans="2:16" ht="12" customHeight="1" x14ac:dyDescent="0.25">
      <c r="B78" s="32"/>
      <c r="E78" s="41"/>
      <c r="F78" s="42"/>
      <c r="G78" s="42"/>
      <c r="H78" s="43"/>
      <c r="I78" s="42"/>
      <c r="J78" s="42"/>
      <c r="K78" s="42"/>
      <c r="L78" s="42"/>
      <c r="M78" s="44"/>
      <c r="N78" s="40"/>
      <c r="O78" s="27"/>
      <c r="P78" s="33"/>
    </row>
    <row r="79" spans="2:16" ht="12" customHeight="1" x14ac:dyDescent="0.25">
      <c r="B79" s="32"/>
      <c r="C79" s="106" t="s">
        <v>60</v>
      </c>
      <c r="D79" s="106" t="s">
        <v>94</v>
      </c>
      <c r="E79" s="105" t="s">
        <v>95</v>
      </c>
      <c r="F79" s="106" t="s">
        <v>59</v>
      </c>
      <c r="G79" s="106" t="s">
        <v>56</v>
      </c>
      <c r="H79" s="106" t="s">
        <v>57</v>
      </c>
      <c r="I79" s="106" t="s">
        <v>59</v>
      </c>
      <c r="J79" s="42"/>
      <c r="K79" s="42"/>
      <c r="L79" s="42"/>
      <c r="M79" s="44"/>
      <c r="N79" s="40"/>
      <c r="O79" s="27"/>
      <c r="P79" s="33"/>
    </row>
    <row r="80" spans="2:16" ht="12" customHeight="1" x14ac:dyDescent="0.25">
      <c r="B80" s="32"/>
      <c r="C80" s="97" t="s">
        <v>97</v>
      </c>
      <c r="D80" s="98">
        <v>107.35095800000001</v>
      </c>
      <c r="E80" s="95">
        <v>70.727603999999999</v>
      </c>
      <c r="F80" s="99">
        <f t="shared" ref="F80:F87" si="15">+E80/D80</f>
        <v>0.65884464673338072</v>
      </c>
      <c r="G80" s="96">
        <v>26.970911000000001</v>
      </c>
      <c r="H80" s="96">
        <v>23.096229999999998</v>
      </c>
      <c r="I80" s="99">
        <f t="shared" ref="I80:I87" si="16">+H80/G80</f>
        <v>0.85633851967402941</v>
      </c>
      <c r="J80" s="107">
        <f>+D80/$D$87</f>
        <v>0.4500911821672941</v>
      </c>
      <c r="K80" s="42"/>
      <c r="L80" s="42"/>
      <c r="M80" s="44"/>
      <c r="N80" s="40"/>
      <c r="O80" s="27"/>
      <c r="P80" s="33"/>
    </row>
    <row r="81" spans="2:16" ht="12" customHeight="1" x14ac:dyDescent="0.25">
      <c r="B81" s="32"/>
      <c r="C81" s="97" t="s">
        <v>98</v>
      </c>
      <c r="D81" s="98">
        <v>98.821794999999995</v>
      </c>
      <c r="E81" s="95">
        <v>51.632497000000001</v>
      </c>
      <c r="F81" s="99">
        <f t="shared" si="15"/>
        <v>0.52248086568352659</v>
      </c>
      <c r="G81" s="96">
        <v>231.85839100000001</v>
      </c>
      <c r="H81" s="96">
        <v>107.00842900000001</v>
      </c>
      <c r="I81" s="99">
        <f t="shared" si="16"/>
        <v>0.46152493570957281</v>
      </c>
      <c r="J81" s="107">
        <f t="shared" ref="J81:J86" si="17">+D81/$D$87</f>
        <v>0.41433089526265787</v>
      </c>
      <c r="K81" s="42"/>
      <c r="L81" s="42"/>
      <c r="M81" s="44"/>
      <c r="N81" s="40"/>
      <c r="O81" s="27"/>
      <c r="P81" s="33"/>
    </row>
    <row r="82" spans="2:16" ht="12" customHeight="1" x14ac:dyDescent="0.25">
      <c r="B82" s="32"/>
      <c r="C82" s="97" t="s">
        <v>99</v>
      </c>
      <c r="D82" s="98">
        <v>14.791525999999999</v>
      </c>
      <c r="E82" s="95">
        <v>11.920076</v>
      </c>
      <c r="F82" s="99">
        <f t="shared" si="15"/>
        <v>0.80587195668655154</v>
      </c>
      <c r="G82" s="96">
        <v>23.055285000000001</v>
      </c>
      <c r="H82" s="96">
        <v>21.076402999999999</v>
      </c>
      <c r="I82" s="99">
        <f t="shared" si="16"/>
        <v>0.91416796626023045</v>
      </c>
      <c r="J82" s="107">
        <f t="shared" si="17"/>
        <v>6.2016544122487159E-2</v>
      </c>
      <c r="K82" s="42"/>
      <c r="L82" s="42"/>
      <c r="M82" s="44"/>
      <c r="N82" s="40"/>
      <c r="O82" s="27"/>
      <c r="P82" s="33"/>
    </row>
    <row r="83" spans="2:16" ht="12" customHeight="1" x14ac:dyDescent="0.25">
      <c r="B83" s="32"/>
      <c r="C83" s="97" t="s">
        <v>100</v>
      </c>
      <c r="D83" s="98">
        <v>11.12745</v>
      </c>
      <c r="E83" s="95">
        <v>2.3068919999999999</v>
      </c>
      <c r="F83" s="99">
        <f t="shared" si="15"/>
        <v>0.20731542267096234</v>
      </c>
      <c r="G83" s="96">
        <v>31.729087</v>
      </c>
      <c r="H83" s="96">
        <v>28.364754999999999</v>
      </c>
      <c r="I83" s="99">
        <f t="shared" si="16"/>
        <v>0.89396694585003345</v>
      </c>
      <c r="J83" s="107">
        <f t="shared" si="17"/>
        <v>4.6654144670115159E-2</v>
      </c>
      <c r="K83" s="42"/>
      <c r="L83" s="42"/>
      <c r="M83" s="44"/>
      <c r="N83" s="40"/>
      <c r="O83" s="27"/>
      <c r="P83" s="33"/>
    </row>
    <row r="84" spans="2:16" ht="12" customHeight="1" x14ac:dyDescent="0.25">
      <c r="B84" s="32"/>
      <c r="C84" s="97" t="s">
        <v>101</v>
      </c>
      <c r="D84" s="98">
        <v>6.4176270000000004</v>
      </c>
      <c r="E84" s="95">
        <v>4.5722550000000002</v>
      </c>
      <c r="F84" s="99">
        <f t="shared" si="15"/>
        <v>0.71245259345861012</v>
      </c>
      <c r="G84" s="96">
        <v>27.001056999999999</v>
      </c>
      <c r="H84" s="96">
        <v>24.699432000000002</v>
      </c>
      <c r="I84" s="99">
        <f t="shared" si="16"/>
        <v>0.91475796669737786</v>
      </c>
      <c r="J84" s="107">
        <f t="shared" si="17"/>
        <v>2.6907233777445611E-2</v>
      </c>
      <c r="K84" s="42"/>
      <c r="L84" s="42"/>
      <c r="M84" s="44"/>
      <c r="N84" s="40"/>
      <c r="O84" s="27"/>
      <c r="P84" s="33"/>
    </row>
    <row r="85" spans="2:16" ht="12" customHeight="1" x14ac:dyDescent="0.25">
      <c r="B85" s="32"/>
      <c r="C85" s="97"/>
      <c r="D85" s="98"/>
      <c r="E85" s="95"/>
      <c r="F85" s="99" t="e">
        <f t="shared" si="15"/>
        <v>#DIV/0!</v>
      </c>
      <c r="G85" s="93"/>
      <c r="H85" s="94"/>
      <c r="I85" s="99" t="e">
        <f t="shared" si="16"/>
        <v>#DIV/0!</v>
      </c>
      <c r="J85" s="107">
        <f t="shared" si="17"/>
        <v>0</v>
      </c>
      <c r="K85" s="42"/>
      <c r="L85" s="42"/>
      <c r="M85" s="44"/>
      <c r="N85" s="40"/>
      <c r="O85" s="27"/>
      <c r="P85" s="33"/>
    </row>
    <row r="86" spans="2:16" ht="12" customHeight="1" x14ac:dyDescent="0.25">
      <c r="B86" s="32"/>
      <c r="C86" s="97"/>
      <c r="D86" s="98"/>
      <c r="E86" s="95"/>
      <c r="F86" s="99" t="e">
        <f t="shared" si="15"/>
        <v>#DIV/0!</v>
      </c>
      <c r="G86" s="93"/>
      <c r="H86" s="94"/>
      <c r="I86" s="99" t="e">
        <f t="shared" si="16"/>
        <v>#DIV/0!</v>
      </c>
      <c r="J86" s="107">
        <f t="shared" si="17"/>
        <v>0</v>
      </c>
      <c r="K86" s="42"/>
      <c r="L86" s="42"/>
      <c r="M86" s="44"/>
      <c r="N86" s="40"/>
      <c r="O86" s="27"/>
      <c r="P86" s="33"/>
    </row>
    <row r="87" spans="2:16" ht="12" customHeight="1" x14ac:dyDescent="0.25">
      <c r="B87" s="32"/>
      <c r="C87" s="100" t="s">
        <v>9</v>
      </c>
      <c r="D87" s="98">
        <f>SUM(D80:D86)</f>
        <v>238.50935600000003</v>
      </c>
      <c r="E87" s="95">
        <f t="shared" ref="E87" si="18">SUM(E80:E86)</f>
        <v>141.15932400000003</v>
      </c>
      <c r="F87" s="99">
        <f t="shared" si="15"/>
        <v>0.59183977671718679</v>
      </c>
      <c r="G87" s="98">
        <f t="shared" ref="G87" si="19">SUM(G80:G86)</f>
        <v>340.61473100000001</v>
      </c>
      <c r="H87" s="95">
        <f t="shared" ref="H87" si="20">SUM(H80:H86)</f>
        <v>204.245249</v>
      </c>
      <c r="I87" s="99">
        <f t="shared" si="16"/>
        <v>0.59963715720797761</v>
      </c>
      <c r="J87" s="42"/>
      <c r="K87" s="42"/>
      <c r="L87" s="42"/>
      <c r="M87" s="44"/>
      <c r="N87" s="40"/>
      <c r="O87" s="27"/>
      <c r="P87" s="33"/>
    </row>
    <row r="88" spans="2:16" ht="12" customHeight="1" x14ac:dyDescent="0.25">
      <c r="B88" s="32"/>
      <c r="E88" s="41"/>
      <c r="F88" s="42"/>
      <c r="G88" s="42"/>
      <c r="H88" s="43"/>
      <c r="I88" s="42"/>
      <c r="J88" s="42"/>
      <c r="K88" s="42"/>
      <c r="L88" s="42"/>
      <c r="M88" s="44"/>
      <c r="N88" s="40"/>
      <c r="O88" s="27"/>
      <c r="P88" s="33"/>
    </row>
    <row r="89" spans="2:16" ht="12" customHeight="1" x14ac:dyDescent="0.25">
      <c r="B89" s="32"/>
      <c r="C89" s="54" t="s">
        <v>6</v>
      </c>
      <c r="E89" s="41"/>
      <c r="F89" s="42"/>
      <c r="G89" s="42"/>
      <c r="H89" s="43"/>
      <c r="I89" s="42"/>
      <c r="J89" s="42"/>
      <c r="K89" s="42"/>
      <c r="L89" s="42"/>
      <c r="M89" s="44"/>
      <c r="N89" s="40"/>
      <c r="O89" s="27"/>
      <c r="P89" s="33"/>
    </row>
    <row r="90" spans="2:16" ht="12" customHeight="1" x14ac:dyDescent="0.25">
      <c r="B90" s="32"/>
      <c r="E90" s="41"/>
      <c r="F90" s="42"/>
      <c r="G90" s="42"/>
      <c r="H90" s="43"/>
      <c r="I90" s="42"/>
      <c r="J90" s="42"/>
      <c r="K90" s="42"/>
      <c r="L90" s="42"/>
      <c r="M90" s="44"/>
      <c r="N90" s="40"/>
      <c r="O90" s="27"/>
      <c r="P90" s="33"/>
    </row>
    <row r="91" spans="2:16" ht="12" customHeight="1" x14ac:dyDescent="0.25">
      <c r="B91" s="32"/>
      <c r="C91" s="106" t="s">
        <v>60</v>
      </c>
      <c r="D91" s="106" t="s">
        <v>94</v>
      </c>
      <c r="E91" s="105" t="s">
        <v>95</v>
      </c>
      <c r="F91" s="106" t="s">
        <v>59</v>
      </c>
      <c r="G91" s="106" t="s">
        <v>56</v>
      </c>
      <c r="H91" s="106" t="s">
        <v>57</v>
      </c>
      <c r="I91" s="106" t="s">
        <v>59</v>
      </c>
      <c r="J91" s="42"/>
      <c r="K91" s="42"/>
      <c r="L91" s="42"/>
      <c r="M91" s="44"/>
      <c r="N91" s="40"/>
      <c r="O91" s="27"/>
      <c r="P91" s="33"/>
    </row>
    <row r="92" spans="2:16" ht="12" customHeight="1" x14ac:dyDescent="0.25">
      <c r="B92" s="32"/>
      <c r="C92" s="97" t="s">
        <v>97</v>
      </c>
      <c r="D92" s="98">
        <v>371.10019799999998</v>
      </c>
      <c r="E92" s="95">
        <v>185.69032899999999</v>
      </c>
      <c r="F92" s="99">
        <f t="shared" ref="F92:F99" si="21">+E92/D92</f>
        <v>0.50037787638151576</v>
      </c>
      <c r="G92" s="96">
        <v>12.015245</v>
      </c>
      <c r="H92" s="96">
        <v>8.7662390000000006</v>
      </c>
      <c r="I92" s="99">
        <f t="shared" ref="I92:I99" si="22">+H92/G92</f>
        <v>0.72959302952207805</v>
      </c>
      <c r="J92" s="107">
        <f>+D92/$D$99</f>
        <v>0.39771958621164871</v>
      </c>
      <c r="K92" s="42"/>
      <c r="L92" s="42"/>
      <c r="M92" s="44"/>
      <c r="N92" s="40"/>
      <c r="O92" s="27"/>
      <c r="P92" s="33"/>
    </row>
    <row r="93" spans="2:16" ht="12" customHeight="1" x14ac:dyDescent="0.25">
      <c r="B93" s="32"/>
      <c r="C93" s="97" t="s">
        <v>98</v>
      </c>
      <c r="D93" s="98">
        <v>306.94018199999999</v>
      </c>
      <c r="E93" s="95">
        <v>222.904123</v>
      </c>
      <c r="F93" s="99">
        <f t="shared" si="21"/>
        <v>0.72621356235463497</v>
      </c>
      <c r="G93" s="96">
        <v>750.77926300000001</v>
      </c>
      <c r="H93" s="96">
        <v>441.31215700000001</v>
      </c>
      <c r="I93" s="99">
        <f t="shared" si="22"/>
        <v>0.58780546926214183</v>
      </c>
      <c r="J93" s="107">
        <f t="shared" ref="J93:J98" si="23">+D93/$D$99</f>
        <v>0.32895730811970125</v>
      </c>
      <c r="K93" s="42"/>
      <c r="L93" s="42"/>
      <c r="M93" s="44"/>
      <c r="N93" s="40"/>
      <c r="O93" s="27"/>
      <c r="P93" s="33"/>
    </row>
    <row r="94" spans="2:16" ht="12" customHeight="1" x14ac:dyDescent="0.25">
      <c r="B94" s="32"/>
      <c r="C94" s="97" t="s">
        <v>99</v>
      </c>
      <c r="D94" s="98">
        <v>236.814502</v>
      </c>
      <c r="E94" s="95">
        <v>110.586353</v>
      </c>
      <c r="F94" s="99">
        <f t="shared" si="21"/>
        <v>0.46697458164956468</v>
      </c>
      <c r="G94" s="96">
        <v>90.240415999999996</v>
      </c>
      <c r="H94" s="96">
        <v>68.999995999999996</v>
      </c>
      <c r="I94" s="99">
        <f t="shared" si="22"/>
        <v>0.76462409038539891</v>
      </c>
      <c r="J94" s="107">
        <f t="shared" si="23"/>
        <v>0.25380144298483415</v>
      </c>
      <c r="K94" s="42"/>
      <c r="L94" s="42"/>
      <c r="M94" s="44"/>
      <c r="N94" s="40"/>
      <c r="O94" s="27"/>
      <c r="P94" s="33"/>
    </row>
    <row r="95" spans="2:16" ht="12" customHeight="1" x14ac:dyDescent="0.25">
      <c r="B95" s="32"/>
      <c r="C95" s="97" t="s">
        <v>100</v>
      </c>
      <c r="D95" s="98">
        <v>17.354011</v>
      </c>
      <c r="E95" s="95">
        <v>5.4579079999999998</v>
      </c>
      <c r="F95" s="99">
        <f t="shared" si="21"/>
        <v>0.31450412241873071</v>
      </c>
      <c r="G95" s="96">
        <v>14.715279000000001</v>
      </c>
      <c r="H95" s="96">
        <v>10.722833</v>
      </c>
      <c r="I95" s="99">
        <f t="shared" si="22"/>
        <v>0.7286870333889014</v>
      </c>
      <c r="J95" s="107">
        <f t="shared" si="23"/>
        <v>1.859883155878133E-2</v>
      </c>
      <c r="K95" s="42"/>
      <c r="L95" s="42"/>
      <c r="M95" s="44"/>
      <c r="N95" s="40"/>
      <c r="O95" s="27"/>
      <c r="P95" s="33"/>
    </row>
    <row r="96" spans="2:16" ht="12" customHeight="1" x14ac:dyDescent="0.25">
      <c r="B96" s="32"/>
      <c r="C96" s="97" t="s">
        <v>101</v>
      </c>
      <c r="D96" s="98">
        <v>0.861066</v>
      </c>
      <c r="E96" s="95">
        <v>0.27071600000000001</v>
      </c>
      <c r="F96" s="99">
        <f t="shared" si="21"/>
        <v>0.314396341279298</v>
      </c>
      <c r="G96" s="96">
        <v>1.7206619999999999</v>
      </c>
      <c r="H96" s="96">
        <v>0.113466</v>
      </c>
      <c r="I96" s="99">
        <f t="shared" si="22"/>
        <v>6.594322417767115E-2</v>
      </c>
      <c r="J96" s="107">
        <f t="shared" si="23"/>
        <v>9.2283112503464501E-4</v>
      </c>
      <c r="K96" s="42"/>
      <c r="L96" s="42"/>
      <c r="M96" s="44"/>
      <c r="N96" s="40"/>
      <c r="O96" s="27"/>
      <c r="P96" s="33"/>
    </row>
    <row r="97" spans="2:16" ht="12" customHeight="1" x14ac:dyDescent="0.25">
      <c r="B97" s="32"/>
      <c r="C97" s="97"/>
      <c r="D97" s="98"/>
      <c r="E97" s="95"/>
      <c r="F97" s="99" t="e">
        <f t="shared" si="21"/>
        <v>#DIV/0!</v>
      </c>
      <c r="G97" s="96"/>
      <c r="H97" s="96"/>
      <c r="I97" s="99" t="e">
        <f t="shared" si="22"/>
        <v>#DIV/0!</v>
      </c>
      <c r="J97" s="107">
        <f t="shared" si="23"/>
        <v>0</v>
      </c>
      <c r="K97" s="42"/>
      <c r="L97" s="42"/>
      <c r="M97" s="44"/>
      <c r="N97" s="40"/>
      <c r="O97" s="27"/>
      <c r="P97" s="33"/>
    </row>
    <row r="98" spans="2:16" ht="12" customHeight="1" x14ac:dyDescent="0.25">
      <c r="B98" s="32"/>
      <c r="C98" s="97"/>
      <c r="D98" s="98"/>
      <c r="E98" s="95"/>
      <c r="F98" s="99" t="e">
        <f t="shared" si="21"/>
        <v>#DIV/0!</v>
      </c>
      <c r="G98" s="96"/>
      <c r="H98" s="96"/>
      <c r="I98" s="99" t="e">
        <f t="shared" si="22"/>
        <v>#DIV/0!</v>
      </c>
      <c r="J98" s="107">
        <f t="shared" si="23"/>
        <v>0</v>
      </c>
      <c r="K98" s="42"/>
      <c r="L98" s="42"/>
      <c r="M98" s="44"/>
      <c r="N98" s="40"/>
      <c r="O98" s="27"/>
      <c r="P98" s="33"/>
    </row>
    <row r="99" spans="2:16" ht="12" customHeight="1" x14ac:dyDescent="0.25">
      <c r="B99" s="32"/>
      <c r="C99" s="100" t="s">
        <v>9</v>
      </c>
      <c r="D99" s="98">
        <f>SUM(D92:D98)</f>
        <v>933.06995899999993</v>
      </c>
      <c r="E99" s="95">
        <f t="shared" ref="E99" si="24">SUM(E92:E98)</f>
        <v>524.90942899999993</v>
      </c>
      <c r="F99" s="99">
        <f t="shared" si="21"/>
        <v>0.56256170712275599</v>
      </c>
      <c r="G99" s="98">
        <f t="shared" ref="G99:H99" si="25">SUM(G92:G98)</f>
        <v>869.470865</v>
      </c>
      <c r="H99" s="95">
        <f t="shared" si="25"/>
        <v>529.91469100000006</v>
      </c>
      <c r="I99" s="99">
        <f t="shared" si="22"/>
        <v>0.60946802513043385</v>
      </c>
      <c r="J99" s="42"/>
      <c r="K99" s="42"/>
      <c r="L99" s="42"/>
      <c r="M99" s="44"/>
      <c r="N99" s="40"/>
      <c r="O99" s="27"/>
      <c r="P99" s="33"/>
    </row>
    <row r="100" spans="2:16" ht="12" customHeight="1" x14ac:dyDescent="0.25">
      <c r="B100" s="32"/>
      <c r="E100" s="41"/>
      <c r="F100" s="42"/>
      <c r="G100" s="42"/>
      <c r="H100" s="43"/>
      <c r="I100" s="42"/>
      <c r="J100" s="42"/>
      <c r="K100" s="42"/>
      <c r="L100" s="42"/>
      <c r="M100" s="44"/>
      <c r="N100" s="40"/>
      <c r="O100" s="27"/>
      <c r="P100" s="33"/>
    </row>
    <row r="101" spans="2:16" ht="12" customHeight="1" x14ac:dyDescent="0.25">
      <c r="B101" s="32"/>
      <c r="C101" s="54" t="s">
        <v>58</v>
      </c>
      <c r="E101" s="41"/>
      <c r="F101" s="42"/>
      <c r="G101" s="42"/>
      <c r="H101" s="43"/>
      <c r="I101" s="42"/>
      <c r="J101" s="42"/>
      <c r="K101" s="42"/>
      <c r="L101" s="42"/>
      <c r="M101" s="44"/>
      <c r="N101" s="40"/>
      <c r="O101" s="27"/>
      <c r="P101" s="33"/>
    </row>
    <row r="102" spans="2:16" ht="12" customHeight="1" x14ac:dyDescent="0.25">
      <c r="B102" s="32"/>
      <c r="E102" s="41"/>
      <c r="F102" s="42"/>
      <c r="G102" s="42"/>
      <c r="H102" s="43"/>
      <c r="I102" s="42"/>
      <c r="J102" s="42"/>
      <c r="K102" s="42"/>
      <c r="L102" s="42"/>
      <c r="M102" s="44"/>
      <c r="N102" s="40"/>
      <c r="O102" s="27"/>
      <c r="P102" s="33"/>
    </row>
    <row r="103" spans="2:16" ht="12" customHeight="1" x14ac:dyDescent="0.25">
      <c r="B103" s="32"/>
      <c r="C103" s="106" t="s">
        <v>60</v>
      </c>
      <c r="D103" s="106" t="s">
        <v>94</v>
      </c>
      <c r="E103" s="105" t="s">
        <v>95</v>
      </c>
      <c r="F103" s="106" t="s">
        <v>59</v>
      </c>
      <c r="G103" s="106" t="s">
        <v>56</v>
      </c>
      <c r="H103" s="106" t="s">
        <v>57</v>
      </c>
      <c r="I103" s="106" t="s">
        <v>59</v>
      </c>
      <c r="J103" s="42"/>
      <c r="K103" s="42"/>
      <c r="L103" s="42"/>
      <c r="M103" s="44"/>
      <c r="N103" s="40"/>
      <c r="O103" s="27"/>
      <c r="P103" s="33"/>
    </row>
    <row r="104" spans="2:16" ht="12" customHeight="1" x14ac:dyDescent="0.25">
      <c r="B104" s="32"/>
      <c r="C104" s="97" t="s">
        <v>99</v>
      </c>
      <c r="D104" s="98">
        <v>1661.744389</v>
      </c>
      <c r="E104" s="95">
        <v>653.79673300000002</v>
      </c>
      <c r="F104" s="99">
        <f t="shared" ref="F104:F111" si="26">+E104/D104</f>
        <v>0.39344001239170123</v>
      </c>
      <c r="G104" s="96">
        <v>1077.786057</v>
      </c>
      <c r="H104" s="96">
        <v>555.24700099999995</v>
      </c>
      <c r="I104" s="99">
        <f t="shared" ref="I104:I111" si="27">+H104/G104</f>
        <v>0.51517367235712896</v>
      </c>
      <c r="J104" s="107">
        <f>+D104/$D$111</f>
        <v>0.64366713136330322</v>
      </c>
      <c r="K104" s="42"/>
      <c r="L104" s="42"/>
      <c r="M104" s="44"/>
      <c r="N104" s="40"/>
      <c r="O104" s="27"/>
      <c r="P104" s="33"/>
    </row>
    <row r="105" spans="2:16" ht="12" customHeight="1" x14ac:dyDescent="0.25">
      <c r="B105" s="32"/>
      <c r="C105" s="97" t="s">
        <v>101</v>
      </c>
      <c r="D105" s="98">
        <v>332.17289499999998</v>
      </c>
      <c r="E105" s="95">
        <v>127.53788</v>
      </c>
      <c r="F105" s="99">
        <f t="shared" si="26"/>
        <v>0.38395029191048236</v>
      </c>
      <c r="G105" s="96">
        <v>220.867256</v>
      </c>
      <c r="H105" s="96">
        <v>87.054458999999994</v>
      </c>
      <c r="I105" s="99">
        <f t="shared" si="27"/>
        <v>0.3941483250011491</v>
      </c>
      <c r="J105" s="107">
        <f t="shared" ref="J105:J110" si="28">+D105/$D$111</f>
        <v>0.12866526034726616</v>
      </c>
      <c r="K105" s="42"/>
      <c r="L105" s="42"/>
      <c r="M105" s="44"/>
      <c r="N105" s="40"/>
      <c r="O105" s="27"/>
      <c r="P105" s="33"/>
    </row>
    <row r="106" spans="2:16" ht="12" customHeight="1" x14ac:dyDescent="0.25">
      <c r="B106" s="32"/>
      <c r="C106" s="97" t="s">
        <v>98</v>
      </c>
      <c r="D106" s="98">
        <v>251.28254000000001</v>
      </c>
      <c r="E106" s="95">
        <v>122.19529900000001</v>
      </c>
      <c r="F106" s="99">
        <f t="shared" si="26"/>
        <v>0.4862864686101947</v>
      </c>
      <c r="G106" s="96">
        <v>434.62090499999999</v>
      </c>
      <c r="H106" s="96">
        <v>210.432333</v>
      </c>
      <c r="I106" s="99">
        <f t="shared" si="27"/>
        <v>0.4841744393312144</v>
      </c>
      <c r="J106" s="107">
        <f t="shared" si="28"/>
        <v>9.7332846588287489E-2</v>
      </c>
      <c r="K106" s="42"/>
      <c r="L106" s="42"/>
      <c r="M106" s="44"/>
      <c r="N106" s="40"/>
      <c r="O106" s="27"/>
      <c r="P106" s="33"/>
    </row>
    <row r="107" spans="2:16" ht="12" customHeight="1" x14ac:dyDescent="0.25">
      <c r="B107" s="32"/>
      <c r="C107" s="97" t="s">
        <v>100</v>
      </c>
      <c r="D107" s="98">
        <v>171.121827</v>
      </c>
      <c r="E107" s="95">
        <v>71.316744</v>
      </c>
      <c r="F107" s="99">
        <f t="shared" si="26"/>
        <v>0.41676006649929004</v>
      </c>
      <c r="G107" s="96">
        <v>183.793949</v>
      </c>
      <c r="H107" s="96">
        <v>99.889953000000006</v>
      </c>
      <c r="I107" s="99">
        <f t="shared" si="27"/>
        <v>0.54348880114654918</v>
      </c>
      <c r="J107" s="107">
        <f t="shared" si="28"/>
        <v>6.6283055461388088E-2</v>
      </c>
      <c r="K107" s="42"/>
      <c r="L107" s="42"/>
      <c r="M107" s="44"/>
      <c r="N107" s="40"/>
      <c r="O107" s="27"/>
      <c r="P107" s="33"/>
    </row>
    <row r="108" spans="2:16" ht="12" customHeight="1" x14ac:dyDescent="0.25">
      <c r="B108" s="32"/>
      <c r="C108" s="97" t="s">
        <v>97</v>
      </c>
      <c r="D108" s="98">
        <v>165.36119099999999</v>
      </c>
      <c r="E108" s="95">
        <v>52.372171999999999</v>
      </c>
      <c r="F108" s="99">
        <f t="shared" si="26"/>
        <v>0.31671380499430485</v>
      </c>
      <c r="G108" s="96">
        <v>17.46856</v>
      </c>
      <c r="H108" s="96">
        <v>10.073162999999999</v>
      </c>
      <c r="I108" s="99">
        <f t="shared" si="27"/>
        <v>0.57664529875387549</v>
      </c>
      <c r="J108" s="107">
        <f t="shared" si="28"/>
        <v>6.4051706239755077E-2</v>
      </c>
      <c r="K108" s="42"/>
      <c r="L108" s="42"/>
      <c r="M108" s="44"/>
      <c r="N108" s="40"/>
      <c r="O108" s="27"/>
      <c r="P108" s="33"/>
    </row>
    <row r="109" spans="2:16" ht="12" customHeight="1" x14ac:dyDescent="0.25">
      <c r="B109" s="32"/>
      <c r="C109" s="97"/>
      <c r="D109" s="98"/>
      <c r="E109" s="95"/>
      <c r="F109" s="99" t="e">
        <f t="shared" si="26"/>
        <v>#DIV/0!</v>
      </c>
      <c r="G109" s="96"/>
      <c r="H109" s="96"/>
      <c r="I109" s="99" t="e">
        <f t="shared" si="27"/>
        <v>#DIV/0!</v>
      </c>
      <c r="J109" s="107">
        <f t="shared" si="28"/>
        <v>0</v>
      </c>
      <c r="K109" s="42"/>
      <c r="L109" s="42"/>
      <c r="M109" s="44"/>
      <c r="N109" s="40"/>
      <c r="O109" s="27"/>
      <c r="P109" s="33"/>
    </row>
    <row r="110" spans="2:16" ht="12" customHeight="1" x14ac:dyDescent="0.25">
      <c r="B110" s="32"/>
      <c r="C110" s="97"/>
      <c r="D110" s="98"/>
      <c r="E110" s="95"/>
      <c r="F110" s="99" t="e">
        <f t="shared" si="26"/>
        <v>#DIV/0!</v>
      </c>
      <c r="G110" s="96"/>
      <c r="H110" s="96"/>
      <c r="I110" s="99" t="e">
        <f t="shared" si="27"/>
        <v>#DIV/0!</v>
      </c>
      <c r="J110" s="107">
        <f t="shared" si="28"/>
        <v>0</v>
      </c>
      <c r="K110" s="42"/>
      <c r="L110" s="42"/>
      <c r="M110" s="44"/>
      <c r="N110" s="40"/>
      <c r="O110" s="27"/>
      <c r="P110" s="33"/>
    </row>
    <row r="111" spans="2:16" ht="12" customHeight="1" x14ac:dyDescent="0.25">
      <c r="B111" s="32"/>
      <c r="C111" s="100" t="s">
        <v>9</v>
      </c>
      <c r="D111" s="98">
        <f>SUM(D104:D110)</f>
        <v>2581.6828419999997</v>
      </c>
      <c r="E111" s="95">
        <f t="shared" ref="E111" si="29">SUM(E104:E110)</f>
        <v>1027.218828</v>
      </c>
      <c r="F111" s="99">
        <f t="shared" si="26"/>
        <v>0.39788730485741058</v>
      </c>
      <c r="G111" s="98">
        <f t="shared" ref="G111:H111" si="30">SUM(G104:G110)</f>
        <v>1934.5367269999999</v>
      </c>
      <c r="H111" s="95">
        <f t="shared" si="30"/>
        <v>962.69690899999989</v>
      </c>
      <c r="I111" s="99">
        <f t="shared" si="27"/>
        <v>0.49763692545290195</v>
      </c>
      <c r="J111" s="42"/>
      <c r="K111" s="42"/>
      <c r="L111" s="42"/>
      <c r="M111" s="44"/>
      <c r="N111" s="40"/>
      <c r="O111" s="27"/>
      <c r="P111" s="33"/>
    </row>
    <row r="112" spans="2:16" ht="12" customHeight="1" x14ac:dyDescent="0.25">
      <c r="B112" s="32"/>
      <c r="E112" s="41"/>
      <c r="F112" s="42"/>
      <c r="G112" s="42"/>
      <c r="H112" s="43"/>
      <c r="I112" s="42"/>
      <c r="J112" s="42"/>
      <c r="K112" s="42"/>
      <c r="L112" s="42"/>
      <c r="M112" s="44"/>
      <c r="N112" s="40"/>
      <c r="O112" s="27"/>
      <c r="P112" s="33"/>
    </row>
    <row r="113" spans="2:16" ht="12" customHeight="1" x14ac:dyDescent="0.25">
      <c r="B113" s="32"/>
      <c r="E113" s="41"/>
      <c r="F113" s="42"/>
      <c r="G113" s="42"/>
      <c r="H113" s="43"/>
      <c r="I113" s="42"/>
      <c r="J113" s="42"/>
      <c r="K113" s="42"/>
      <c r="L113" s="42"/>
      <c r="M113" s="44"/>
      <c r="N113" s="40"/>
      <c r="O113" s="27"/>
      <c r="P113" s="33"/>
    </row>
    <row r="114" spans="2:16" x14ac:dyDescent="0.2">
      <c r="B114" s="32"/>
      <c r="P114" s="33"/>
    </row>
    <row r="115" spans="2:16" x14ac:dyDescent="0.2">
      <c r="B115" s="32"/>
      <c r="P115" s="33"/>
    </row>
    <row r="116" spans="2:16" x14ac:dyDescent="0.2">
      <c r="B116" s="32"/>
      <c r="P116" s="33"/>
    </row>
    <row r="117" spans="2:16" x14ac:dyDescent="0.2">
      <c r="B117" s="32"/>
      <c r="P117" s="33"/>
    </row>
    <row r="118" spans="2:16" x14ac:dyDescent="0.2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9"/>
    </row>
  </sheetData>
  <mergeCells count="12">
    <mergeCell ref="G13:I13"/>
    <mergeCell ref="J13:L13"/>
    <mergeCell ref="B2:P3"/>
    <mergeCell ref="C8:O8"/>
    <mergeCell ref="E11:L11"/>
    <mergeCell ref="E12:L12"/>
    <mergeCell ref="N11:P13"/>
    <mergeCell ref="E17:F17"/>
    <mergeCell ref="E15:F15"/>
    <mergeCell ref="E16:F16"/>
    <mergeCell ref="E18:F18"/>
    <mergeCell ref="E13:F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>
      <selection activeCell="C7" sqref="C7"/>
    </sheetView>
  </sheetViews>
  <sheetFormatPr baseColWidth="10" defaultColWidth="8.85546875" defaultRowHeight="11.25" x14ac:dyDescent="0.2"/>
  <cols>
    <col min="1" max="1" width="158" style="65" customWidth="1"/>
    <col min="2" max="3" width="15" style="65" bestFit="1" customWidth="1"/>
    <col min="4" max="4" width="11.28515625" style="65" bestFit="1" customWidth="1"/>
    <col min="5" max="16384" width="8.85546875" style="65"/>
  </cols>
  <sheetData>
    <row r="1" spans="1:4" x14ac:dyDescent="0.2">
      <c r="A1" s="208" t="s">
        <v>52</v>
      </c>
      <c r="B1" s="208"/>
      <c r="C1" s="208"/>
      <c r="D1" s="208"/>
    </row>
    <row r="3" spans="1:4" x14ac:dyDescent="0.2">
      <c r="A3" s="209" t="s">
        <v>50</v>
      </c>
      <c r="B3" s="209"/>
      <c r="C3" s="209"/>
      <c r="D3" s="209"/>
    </row>
    <row r="4" spans="1:4" x14ac:dyDescent="0.2">
      <c r="A4" s="209" t="s">
        <v>51</v>
      </c>
      <c r="B4" s="209"/>
      <c r="C4" s="209"/>
      <c r="D4" s="209"/>
    </row>
    <row r="5" spans="1:4" x14ac:dyDescent="0.2">
      <c r="A5" s="79" t="s">
        <v>47</v>
      </c>
      <c r="B5" s="77"/>
      <c r="C5" s="77"/>
      <c r="D5" s="78"/>
    </row>
    <row r="6" spans="1:4" x14ac:dyDescent="0.2">
      <c r="A6" s="79" t="s">
        <v>46</v>
      </c>
      <c r="B6" s="77"/>
      <c r="C6" s="77"/>
      <c r="D6" s="78"/>
    </row>
    <row r="7" spans="1:4" x14ac:dyDescent="0.2">
      <c r="A7" s="79" t="s">
        <v>45</v>
      </c>
      <c r="B7" s="77"/>
      <c r="C7" s="77"/>
      <c r="D7" s="78"/>
    </row>
    <row r="8" spans="1:4" x14ac:dyDescent="0.2">
      <c r="A8" s="79"/>
      <c r="B8" s="77"/>
      <c r="C8" s="77"/>
      <c r="D8" s="78"/>
    </row>
    <row r="9" spans="1:4" x14ac:dyDescent="0.2">
      <c r="A9" s="79"/>
      <c r="B9" s="77"/>
      <c r="C9" s="77"/>
      <c r="D9" s="78"/>
    </row>
    <row r="10" spans="1:4" x14ac:dyDescent="0.2">
      <c r="A10" s="80" t="s">
        <v>49</v>
      </c>
      <c r="B10" s="77"/>
      <c r="C10" s="77"/>
      <c r="D10" s="78"/>
    </row>
    <row r="11" spans="1:4" x14ac:dyDescent="0.2">
      <c r="A11" s="81" t="s">
        <v>43</v>
      </c>
      <c r="B11" s="82">
        <v>69091780</v>
      </c>
      <c r="C11" s="83">
        <v>0</v>
      </c>
      <c r="D11" s="83" t="s">
        <v>48</v>
      </c>
    </row>
    <row r="12" spans="1:4" x14ac:dyDescent="0.2">
      <c r="A12" s="84" t="s">
        <v>20</v>
      </c>
      <c r="B12" s="85" t="s">
        <v>11</v>
      </c>
      <c r="C12" s="86" t="s">
        <v>40</v>
      </c>
      <c r="D12" s="84" t="s">
        <v>41</v>
      </c>
    </row>
    <row r="13" spans="1:4" ht="22.5" x14ac:dyDescent="0.2">
      <c r="A13" s="81" t="s">
        <v>31</v>
      </c>
      <c r="B13" s="82">
        <v>39813547</v>
      </c>
      <c r="C13" s="83">
        <v>0</v>
      </c>
      <c r="D13" s="83" t="s">
        <v>26</v>
      </c>
    </row>
    <row r="14" spans="1:4" x14ac:dyDescent="0.2">
      <c r="A14" s="81" t="s">
        <v>29</v>
      </c>
      <c r="B14" s="87">
        <v>29278233</v>
      </c>
      <c r="C14" s="88">
        <v>0</v>
      </c>
      <c r="D14" s="88" t="s">
        <v>26</v>
      </c>
    </row>
    <row r="17" spans="1:4" x14ac:dyDescent="0.2">
      <c r="A17" s="80" t="s">
        <v>44</v>
      </c>
      <c r="B17" s="77"/>
      <c r="C17" s="77"/>
      <c r="D17" s="78"/>
    </row>
    <row r="18" spans="1:4" ht="12" thickBot="1" x14ac:dyDescent="0.25">
      <c r="A18" s="69" t="s">
        <v>43</v>
      </c>
      <c r="B18" s="71">
        <v>15125613</v>
      </c>
      <c r="C18" s="71">
        <v>5768788</v>
      </c>
      <c r="D18" s="70" t="s">
        <v>42</v>
      </c>
    </row>
    <row r="19" spans="1:4" ht="12" thickBot="1" x14ac:dyDescent="0.25">
      <c r="A19" s="75" t="s">
        <v>20</v>
      </c>
      <c r="B19" s="76" t="s">
        <v>11</v>
      </c>
      <c r="C19" s="72" t="s">
        <v>40</v>
      </c>
      <c r="D19" s="75" t="s">
        <v>41</v>
      </c>
    </row>
    <row r="20" spans="1:4" ht="12" thickBot="1" x14ac:dyDescent="0.25">
      <c r="A20" s="66" t="s">
        <v>39</v>
      </c>
      <c r="B20" s="67">
        <v>3945422</v>
      </c>
      <c r="C20" s="67">
        <v>483787</v>
      </c>
      <c r="D20" s="68" t="s">
        <v>38</v>
      </c>
    </row>
    <row r="21" spans="1:4" ht="12" thickBot="1" x14ac:dyDescent="0.25">
      <c r="A21" s="66" t="s">
        <v>37</v>
      </c>
      <c r="B21" s="73">
        <v>0</v>
      </c>
      <c r="C21" s="73">
        <v>0</v>
      </c>
      <c r="D21" s="73" t="s">
        <v>26</v>
      </c>
    </row>
    <row r="22" spans="1:4" ht="12" thickBot="1" x14ac:dyDescent="0.25">
      <c r="A22" s="66" t="s">
        <v>36</v>
      </c>
      <c r="B22" s="74">
        <v>883281</v>
      </c>
      <c r="C22" s="74">
        <v>882297</v>
      </c>
      <c r="D22" s="73" t="s">
        <v>35</v>
      </c>
    </row>
    <row r="23" spans="1:4" ht="12" thickBot="1" x14ac:dyDescent="0.25">
      <c r="A23" s="66" t="s">
        <v>34</v>
      </c>
      <c r="B23" s="73">
        <v>0</v>
      </c>
      <c r="C23" s="73">
        <v>0</v>
      </c>
      <c r="D23" s="73" t="s">
        <v>26</v>
      </c>
    </row>
    <row r="24" spans="1:4" ht="23.25" thickBot="1" x14ac:dyDescent="0.25">
      <c r="A24" s="66" t="s">
        <v>33</v>
      </c>
      <c r="B24" s="73">
        <v>0</v>
      </c>
      <c r="C24" s="73"/>
      <c r="D24" s="73" t="s">
        <v>26</v>
      </c>
    </row>
    <row r="25" spans="1:4" ht="12" thickBot="1" x14ac:dyDescent="0.25">
      <c r="A25" s="66" t="s">
        <v>32</v>
      </c>
      <c r="B25" s="74">
        <v>8523</v>
      </c>
      <c r="C25" s="73"/>
      <c r="D25" s="73"/>
    </row>
    <row r="26" spans="1:4" ht="23.25" thickBot="1" x14ac:dyDescent="0.25">
      <c r="A26" s="66" t="s">
        <v>31</v>
      </c>
      <c r="B26" s="74">
        <v>1513510</v>
      </c>
      <c r="C26" s="74">
        <v>1361910</v>
      </c>
      <c r="D26" s="73" t="s">
        <v>30</v>
      </c>
    </row>
    <row r="27" spans="1:4" ht="12" thickBot="1" x14ac:dyDescent="0.25">
      <c r="A27" s="66" t="s">
        <v>29</v>
      </c>
      <c r="B27" s="74">
        <v>1532948</v>
      </c>
      <c r="C27" s="74">
        <v>1505718</v>
      </c>
      <c r="D27" s="73" t="s">
        <v>28</v>
      </c>
    </row>
    <row r="28" spans="1:4" ht="12" thickBot="1" x14ac:dyDescent="0.25">
      <c r="A28" s="66" t="s">
        <v>27</v>
      </c>
      <c r="B28" s="74">
        <v>5399650</v>
      </c>
      <c r="C28" s="73">
        <v>0</v>
      </c>
      <c r="D28" s="73" t="s">
        <v>26</v>
      </c>
    </row>
    <row r="29" spans="1:4" ht="12" thickBot="1" x14ac:dyDescent="0.25">
      <c r="A29" s="66" t="s">
        <v>25</v>
      </c>
      <c r="B29" s="74">
        <v>1410519</v>
      </c>
      <c r="C29" s="74">
        <v>1306085</v>
      </c>
      <c r="D29" s="73" t="s">
        <v>24</v>
      </c>
    </row>
    <row r="30" spans="1:4" ht="23.25" thickBot="1" x14ac:dyDescent="0.25">
      <c r="A30" s="66" t="s">
        <v>23</v>
      </c>
      <c r="B30" s="74">
        <v>215880</v>
      </c>
      <c r="C30" s="74">
        <v>114495</v>
      </c>
      <c r="D30" s="73" t="s">
        <v>21</v>
      </c>
    </row>
    <row r="31" spans="1:4" ht="23.25" thickBot="1" x14ac:dyDescent="0.25">
      <c r="A31" s="66" t="s">
        <v>22</v>
      </c>
      <c r="B31" s="74">
        <v>215880</v>
      </c>
      <c r="C31" s="74">
        <v>114495</v>
      </c>
      <c r="D31" s="73" t="s">
        <v>21</v>
      </c>
    </row>
  </sheetData>
  <mergeCells count="3">
    <mergeCell ref="A1:D1"/>
    <mergeCell ref="A3:D3"/>
    <mergeCell ref="A4:D4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zoomScale="85" zoomScaleNormal="85" workbookViewId="0">
      <selection activeCell="M25" sqref="M24:M25"/>
    </sheetView>
  </sheetViews>
  <sheetFormatPr baseColWidth="10" defaultColWidth="0" defaultRowHeight="12" x14ac:dyDescent="0.2"/>
  <cols>
    <col min="1" max="2" width="11.7109375" style="26" customWidth="1"/>
    <col min="3" max="3" width="38.7109375" style="26" customWidth="1"/>
    <col min="4" max="4" width="11.5703125" style="26" customWidth="1"/>
    <col min="5" max="5" width="11.7109375" style="26" customWidth="1"/>
    <col min="6" max="6" width="14" style="26" customWidth="1"/>
    <col min="7" max="7" width="13.28515625" style="26" customWidth="1"/>
    <col min="8" max="10" width="11.7109375" style="26" customWidth="1"/>
    <col min="11" max="11" width="12.85546875" style="26" customWidth="1"/>
    <col min="12" max="17" width="11.7109375" style="26" customWidth="1"/>
    <col min="18" max="20" width="0" style="26" hidden="1" customWidth="1"/>
    <col min="21" max="16384" width="11.42578125" style="26" hidden="1"/>
  </cols>
  <sheetData>
    <row r="1" spans="2:16" ht="9" customHeight="1" x14ac:dyDescent="0.25">
      <c r="C1" s="27"/>
      <c r="D1" s="27"/>
    </row>
    <row r="2" spans="2:16" x14ac:dyDescent="0.2">
      <c r="B2" s="201" t="s">
        <v>110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2:16" x14ac:dyDescent="0.2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2:16" x14ac:dyDescent="0.2">
      <c r="B4" s="28"/>
      <c r="G4" s="28"/>
      <c r="L4" s="28"/>
      <c r="M4" s="28"/>
    </row>
    <row r="5" spans="2:16" x14ac:dyDescent="0.2">
      <c r="B5" s="28"/>
      <c r="G5" s="28"/>
      <c r="L5" s="28"/>
      <c r="M5" s="28"/>
    </row>
    <row r="7" spans="2:16" x14ac:dyDescent="0.2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2:16" x14ac:dyDescent="0.2">
      <c r="B8" s="32"/>
      <c r="C8" s="202" t="s">
        <v>81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33"/>
    </row>
    <row r="9" spans="2:16" x14ac:dyDescent="0.2">
      <c r="B9" s="32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3"/>
    </row>
    <row r="10" spans="2:16" x14ac:dyDescent="0.2">
      <c r="B10" s="32"/>
      <c r="C10" s="56"/>
      <c r="D10" s="56"/>
      <c r="E10" s="56"/>
      <c r="L10" s="56"/>
      <c r="M10" s="56"/>
      <c r="N10" s="56"/>
      <c r="O10" s="56"/>
      <c r="P10" s="35"/>
    </row>
    <row r="11" spans="2:16" ht="14.45" customHeight="1" x14ac:dyDescent="0.2">
      <c r="B11" s="32"/>
      <c r="C11" s="56"/>
      <c r="E11" s="203" t="s">
        <v>107</v>
      </c>
      <c r="F11" s="204"/>
      <c r="G11" s="204"/>
      <c r="H11" s="204"/>
      <c r="I11" s="204"/>
      <c r="J11" s="204"/>
      <c r="K11" s="204"/>
      <c r="L11" s="204"/>
      <c r="M11" s="37"/>
      <c r="N11" s="206" t="s">
        <v>109</v>
      </c>
      <c r="O11" s="206"/>
      <c r="P11" s="207"/>
    </row>
    <row r="12" spans="2:16" ht="16.5" customHeight="1" x14ac:dyDescent="0.2">
      <c r="B12" s="32"/>
      <c r="C12" s="56"/>
      <c r="E12" s="205" t="s">
        <v>84</v>
      </c>
      <c r="F12" s="205"/>
      <c r="G12" s="205"/>
      <c r="H12" s="205"/>
      <c r="I12" s="205"/>
      <c r="J12" s="205"/>
      <c r="K12" s="205"/>
      <c r="L12" s="205"/>
      <c r="M12" s="38"/>
      <c r="N12" s="206"/>
      <c r="O12" s="206"/>
      <c r="P12" s="207"/>
    </row>
    <row r="13" spans="2:16" ht="11.25" customHeight="1" x14ac:dyDescent="0.2">
      <c r="B13" s="32"/>
      <c r="E13" s="200" t="s">
        <v>2</v>
      </c>
      <c r="F13" s="200"/>
      <c r="G13" s="200" t="s">
        <v>103</v>
      </c>
      <c r="H13" s="200"/>
      <c r="I13" s="200"/>
      <c r="J13" s="200" t="s">
        <v>104</v>
      </c>
      <c r="K13" s="200"/>
      <c r="L13" s="200"/>
      <c r="M13" s="50"/>
      <c r="N13" s="206"/>
      <c r="O13" s="206"/>
      <c r="P13" s="207"/>
    </row>
    <row r="14" spans="2:16" ht="11.25" customHeight="1" x14ac:dyDescent="0.25">
      <c r="B14" s="32"/>
      <c r="E14" s="200"/>
      <c r="F14" s="200"/>
      <c r="G14" s="154" t="s">
        <v>3</v>
      </c>
      <c r="H14" s="154" t="s">
        <v>4</v>
      </c>
      <c r="I14" s="154" t="s">
        <v>5</v>
      </c>
      <c r="J14" s="154" t="s">
        <v>3</v>
      </c>
      <c r="K14" s="154" t="s">
        <v>4</v>
      </c>
      <c r="L14" s="154" t="s">
        <v>5</v>
      </c>
      <c r="M14" s="90"/>
      <c r="O14" s="27"/>
      <c r="P14" s="33"/>
    </row>
    <row r="15" spans="2:16" ht="12" customHeight="1" x14ac:dyDescent="0.25">
      <c r="B15" s="32"/>
      <c r="D15" s="52"/>
      <c r="E15" s="198" t="s">
        <v>8</v>
      </c>
      <c r="F15" s="198"/>
      <c r="G15" s="155">
        <f>+D39</f>
        <v>1397.0268560000002</v>
      </c>
      <c r="H15" s="155">
        <f>+E39</f>
        <v>929.925883</v>
      </c>
      <c r="I15" s="156">
        <f>+H15/G15</f>
        <v>0.66564638969259715</v>
      </c>
      <c r="J15" s="155">
        <f t="shared" ref="J15:K15" si="0">+G39</f>
        <v>1584.655872</v>
      </c>
      <c r="K15" s="155">
        <f t="shared" si="0"/>
        <v>1233.0760499999999</v>
      </c>
      <c r="L15" s="156">
        <f t="shared" ref="L15:L18" si="1">+K15/J15</f>
        <v>0.77813490726142964</v>
      </c>
      <c r="M15" s="91"/>
      <c r="N15" s="52"/>
      <c r="O15" s="53">
        <f>(I15-L15)*100</f>
        <v>-11.24885175688325</v>
      </c>
      <c r="P15" s="33"/>
    </row>
    <row r="16" spans="2:16" ht="12" customHeight="1" x14ac:dyDescent="0.25">
      <c r="B16" s="32"/>
      <c r="C16" s="55"/>
      <c r="D16" s="52"/>
      <c r="E16" s="198" t="s">
        <v>6</v>
      </c>
      <c r="F16" s="198"/>
      <c r="G16" s="155">
        <f>D55</f>
        <v>847.35912600000017</v>
      </c>
      <c r="H16" s="155">
        <f>E55</f>
        <v>521.91129799999999</v>
      </c>
      <c r="I16" s="156">
        <f t="shared" ref="I16:I18" si="2">+H16/G16</f>
        <v>0.61592692163912555</v>
      </c>
      <c r="J16" s="155">
        <f>G55</f>
        <v>646.18581100000006</v>
      </c>
      <c r="K16" s="155">
        <f>H55</f>
        <v>571.41559900000004</v>
      </c>
      <c r="L16" s="156">
        <f t="shared" si="1"/>
        <v>0.88428991982307703</v>
      </c>
      <c r="M16" s="91"/>
      <c r="N16" s="52"/>
      <c r="O16" s="53">
        <f>(I16-L16)*100</f>
        <v>-26.836299818395148</v>
      </c>
      <c r="P16" s="33"/>
    </row>
    <row r="17" spans="2:16" ht="12" customHeight="1" x14ac:dyDescent="0.25">
      <c r="B17" s="32"/>
      <c r="D17" s="52"/>
      <c r="E17" s="198" t="s">
        <v>7</v>
      </c>
      <c r="F17" s="198"/>
      <c r="G17" s="155">
        <f>+D71</f>
        <v>3835.4145749999998</v>
      </c>
      <c r="H17" s="155">
        <f>+E71</f>
        <v>1989.776114</v>
      </c>
      <c r="I17" s="156">
        <f t="shared" si="2"/>
        <v>0.5187903615347762</v>
      </c>
      <c r="J17" s="155">
        <f>+G71</f>
        <v>2442.3818629999996</v>
      </c>
      <c r="K17" s="155">
        <f>+H71</f>
        <v>1659.0786709999998</v>
      </c>
      <c r="L17" s="156">
        <f t="shared" si="1"/>
        <v>0.67928717295752372</v>
      </c>
      <c r="M17" s="91"/>
      <c r="N17" s="52"/>
      <c r="O17" s="53">
        <f>(I17-L17)*100</f>
        <v>-16.049681142274753</v>
      </c>
      <c r="P17" s="33"/>
    </row>
    <row r="18" spans="2:16" ht="12" customHeight="1" x14ac:dyDescent="0.25">
      <c r="B18" s="32"/>
      <c r="D18" s="52"/>
      <c r="E18" s="199" t="s">
        <v>9</v>
      </c>
      <c r="F18" s="199"/>
      <c r="G18" s="157">
        <f>SUM(G15:G17)</f>
        <v>6079.8005570000005</v>
      </c>
      <c r="H18" s="157">
        <f>SUM(H15:H17)</f>
        <v>3441.6132950000001</v>
      </c>
      <c r="I18" s="156">
        <f t="shared" si="2"/>
        <v>0.56607338723265954</v>
      </c>
      <c r="J18" s="157">
        <f>SUM(J15:J17)</f>
        <v>4673.2235459999993</v>
      </c>
      <c r="K18" s="157">
        <f>SUM(K15:K17)</f>
        <v>3463.5703199999998</v>
      </c>
      <c r="L18" s="156">
        <f t="shared" si="1"/>
        <v>0.74115228726102977</v>
      </c>
      <c r="M18" s="92"/>
      <c r="N18" s="54"/>
      <c r="O18" s="53">
        <f>(I18-L18)*100</f>
        <v>-17.507890002837023</v>
      </c>
      <c r="P18" s="33"/>
    </row>
    <row r="19" spans="2:16" ht="12" customHeight="1" x14ac:dyDescent="0.25">
      <c r="B19" s="32"/>
      <c r="E19" s="89" t="s">
        <v>111</v>
      </c>
      <c r="F19" s="126"/>
      <c r="G19" s="126"/>
      <c r="H19" s="126"/>
      <c r="I19" s="126"/>
      <c r="J19" s="126"/>
      <c r="K19" s="126"/>
      <c r="L19" s="126"/>
      <c r="M19" s="51"/>
      <c r="N19" s="40"/>
      <c r="O19" s="27"/>
      <c r="P19" s="33"/>
    </row>
    <row r="20" spans="2:16" ht="12" customHeight="1" x14ac:dyDescent="0.25">
      <c r="B20" s="32"/>
      <c r="E20" s="41" t="s">
        <v>10</v>
      </c>
      <c r="F20" s="42"/>
      <c r="G20" s="42"/>
      <c r="H20" s="43"/>
      <c r="I20" s="42"/>
      <c r="J20" s="42"/>
      <c r="K20" s="42"/>
      <c r="L20" s="42"/>
      <c r="M20" s="44"/>
      <c r="N20" s="40"/>
      <c r="O20" s="27"/>
      <c r="P20" s="33"/>
    </row>
    <row r="21" spans="2:16" ht="12" customHeight="1" x14ac:dyDescent="0.25">
      <c r="B21" s="32"/>
      <c r="E21" s="41"/>
      <c r="F21" s="42"/>
      <c r="G21" s="42"/>
      <c r="H21" s="43"/>
      <c r="I21" s="42"/>
      <c r="J21" s="42"/>
      <c r="K21" s="42"/>
      <c r="L21" s="42"/>
      <c r="M21" s="44"/>
      <c r="N21" s="40"/>
      <c r="O21" s="27"/>
      <c r="P21" s="33"/>
    </row>
    <row r="22" spans="2:16" ht="12" customHeight="1" x14ac:dyDescent="0.25">
      <c r="B22" s="32"/>
      <c r="E22" s="41"/>
      <c r="F22" s="42"/>
      <c r="G22" s="42"/>
      <c r="H22" s="43"/>
      <c r="I22" s="42"/>
      <c r="J22" s="42"/>
      <c r="K22" s="42"/>
      <c r="L22" s="42"/>
      <c r="M22" s="44"/>
      <c r="N22" s="40"/>
      <c r="O22" s="27"/>
      <c r="P22" s="33"/>
    </row>
    <row r="23" spans="2:16" ht="12" customHeight="1" x14ac:dyDescent="0.25">
      <c r="B23" s="32"/>
      <c r="C23" s="54" t="s">
        <v>54</v>
      </c>
      <c r="E23" s="41"/>
      <c r="F23" s="42"/>
      <c r="G23" s="42"/>
      <c r="H23" s="43"/>
      <c r="I23" s="42"/>
      <c r="J23" s="42"/>
      <c r="K23" s="42"/>
      <c r="L23" s="42"/>
      <c r="M23" s="44"/>
      <c r="N23" s="40"/>
      <c r="O23" s="27"/>
      <c r="P23" s="33"/>
    </row>
    <row r="24" spans="2:16" ht="12" customHeight="1" x14ac:dyDescent="0.25">
      <c r="B24" s="32"/>
      <c r="C24" s="54"/>
      <c r="E24" s="41"/>
      <c r="F24" s="42"/>
      <c r="G24" s="42"/>
      <c r="H24" s="43"/>
      <c r="I24" s="42"/>
      <c r="J24" s="42"/>
      <c r="K24" s="42"/>
      <c r="L24" s="42"/>
      <c r="M24" s="44"/>
      <c r="N24" s="40"/>
      <c r="O24" s="27"/>
      <c r="P24" s="33"/>
    </row>
    <row r="25" spans="2:16" ht="12" customHeight="1" x14ac:dyDescent="0.25">
      <c r="B25" s="32"/>
      <c r="C25" s="54" t="s">
        <v>8</v>
      </c>
      <c r="E25" s="41"/>
      <c r="F25" s="42"/>
      <c r="G25" s="42"/>
      <c r="H25" s="43"/>
      <c r="I25" s="42"/>
      <c r="J25" s="42"/>
      <c r="K25" s="42"/>
      <c r="L25" s="42"/>
      <c r="M25" s="44"/>
      <c r="N25" s="40"/>
      <c r="O25" s="27"/>
      <c r="P25" s="33"/>
    </row>
    <row r="26" spans="2:16" ht="12" customHeight="1" x14ac:dyDescent="0.25">
      <c r="B26" s="32"/>
      <c r="E26" s="41"/>
      <c r="F26" s="42"/>
      <c r="G26" s="42"/>
      <c r="H26" s="43"/>
      <c r="I26" s="42"/>
      <c r="J26" s="42"/>
      <c r="K26" s="42"/>
      <c r="L26" s="42"/>
      <c r="M26" s="44"/>
      <c r="N26" s="40"/>
      <c r="O26" s="27"/>
      <c r="P26" s="33"/>
    </row>
    <row r="27" spans="2:16" ht="12" customHeight="1" x14ac:dyDescent="0.25">
      <c r="B27" s="32"/>
      <c r="C27" s="101" t="s">
        <v>55</v>
      </c>
      <c r="D27" s="101" t="s">
        <v>94</v>
      </c>
      <c r="E27" s="102" t="s">
        <v>95</v>
      </c>
      <c r="F27" s="101" t="s">
        <v>59</v>
      </c>
      <c r="G27" s="103" t="s">
        <v>56</v>
      </c>
      <c r="H27" s="103" t="s">
        <v>57</v>
      </c>
      <c r="I27" s="101" t="s">
        <v>59</v>
      </c>
      <c r="J27" s="42"/>
      <c r="K27" s="42"/>
      <c r="L27" s="42"/>
      <c r="M27" s="44"/>
      <c r="N27" s="40"/>
      <c r="O27" s="27"/>
      <c r="P27" s="33"/>
    </row>
    <row r="28" spans="2:16" ht="12" customHeight="1" x14ac:dyDescent="0.25">
      <c r="B28" s="32"/>
      <c r="C28" s="97" t="s">
        <v>62</v>
      </c>
      <c r="D28" s="98">
        <v>940.34802500000001</v>
      </c>
      <c r="E28" s="95">
        <v>710.43270600000005</v>
      </c>
      <c r="F28" s="99">
        <f>+E28/D28</f>
        <v>0.75549975871965069</v>
      </c>
      <c r="G28" s="96">
        <v>1029.074073</v>
      </c>
      <c r="H28" s="96">
        <v>950.22623499999997</v>
      </c>
      <c r="I28" s="99">
        <f t="shared" ref="I28:I39" si="3">+H28/G28</f>
        <v>0.92337982263012464</v>
      </c>
      <c r="J28" s="42"/>
      <c r="K28" s="42"/>
      <c r="L28" s="42"/>
      <c r="M28" s="44"/>
      <c r="N28" s="40"/>
      <c r="O28" s="27"/>
      <c r="P28" s="33"/>
    </row>
    <row r="29" spans="2:16" ht="12" customHeight="1" x14ac:dyDescent="0.25">
      <c r="B29" s="32"/>
      <c r="C29" s="97" t="s">
        <v>61</v>
      </c>
      <c r="D29" s="98">
        <v>145.58737400000001</v>
      </c>
      <c r="E29" s="95">
        <v>51.169589000000002</v>
      </c>
      <c r="F29" s="99">
        <f t="shared" ref="F29:F39" si="4">+E29/D29</f>
        <v>0.35146996332250624</v>
      </c>
      <c r="G29" s="96">
        <v>91.915616999999997</v>
      </c>
      <c r="H29" s="96">
        <v>45.603076999999999</v>
      </c>
      <c r="I29" s="99">
        <f t="shared" si="3"/>
        <v>0.49614068303539755</v>
      </c>
      <c r="J29" s="42"/>
      <c r="K29" s="42"/>
      <c r="L29" s="42"/>
      <c r="M29" s="44"/>
      <c r="N29" s="40"/>
      <c r="O29" s="27"/>
      <c r="P29" s="33"/>
    </row>
    <row r="30" spans="2:16" ht="12" customHeight="1" x14ac:dyDescent="0.25">
      <c r="B30" s="32"/>
      <c r="C30" s="97" t="s">
        <v>63</v>
      </c>
      <c r="D30" s="98">
        <v>136.35684000000001</v>
      </c>
      <c r="E30" s="95">
        <v>67.596975999999998</v>
      </c>
      <c r="F30" s="99">
        <f t="shared" si="4"/>
        <v>0.49573586480883536</v>
      </c>
      <c r="G30" s="96">
        <v>145.80249800000001</v>
      </c>
      <c r="H30" s="96">
        <v>43.393951000000001</v>
      </c>
      <c r="I30" s="99">
        <f t="shared" si="3"/>
        <v>0.29762145090271358</v>
      </c>
      <c r="J30" s="42"/>
      <c r="K30" s="42"/>
      <c r="L30" s="42"/>
      <c r="M30" s="44"/>
      <c r="N30" s="40"/>
      <c r="O30" s="27"/>
      <c r="P30" s="33"/>
    </row>
    <row r="31" spans="2:16" ht="12" customHeight="1" x14ac:dyDescent="0.25">
      <c r="B31" s="32"/>
      <c r="C31" s="97" t="s">
        <v>65</v>
      </c>
      <c r="D31" s="98">
        <v>56.331482000000001</v>
      </c>
      <c r="E31" s="95">
        <v>31.344277000000002</v>
      </c>
      <c r="F31" s="99">
        <f t="shared" si="4"/>
        <v>0.55642557034093298</v>
      </c>
      <c r="G31" s="96">
        <v>130.49511200000001</v>
      </c>
      <c r="H31" s="96">
        <v>29.63043</v>
      </c>
      <c r="I31" s="99">
        <f t="shared" si="3"/>
        <v>0.22706160825395513</v>
      </c>
      <c r="J31" s="42"/>
      <c r="K31" s="42"/>
      <c r="L31" s="42"/>
      <c r="M31" s="44"/>
      <c r="N31" s="40"/>
      <c r="O31" s="27"/>
      <c r="P31" s="33"/>
    </row>
    <row r="32" spans="2:16" ht="12" customHeight="1" x14ac:dyDescent="0.25">
      <c r="B32" s="32"/>
      <c r="C32" s="97" t="s">
        <v>72</v>
      </c>
      <c r="D32" s="98">
        <v>45.102666999999997</v>
      </c>
      <c r="E32" s="95">
        <v>33.724930999999998</v>
      </c>
      <c r="F32" s="99">
        <f t="shared" si="4"/>
        <v>0.74773695755064773</v>
      </c>
      <c r="G32" s="96">
        <v>53.150241999999999</v>
      </c>
      <c r="H32" s="96">
        <v>51.728042000000002</v>
      </c>
      <c r="I32" s="99">
        <f t="shared" si="3"/>
        <v>0.97324189041321774</v>
      </c>
      <c r="J32" s="42"/>
      <c r="K32" s="42"/>
      <c r="L32" s="42"/>
      <c r="M32" s="44"/>
      <c r="N32" s="40"/>
      <c r="O32" s="27"/>
      <c r="P32" s="33"/>
    </row>
    <row r="33" spans="2:16" ht="12" customHeight="1" x14ac:dyDescent="0.25">
      <c r="B33" s="32"/>
      <c r="C33" s="97" t="s">
        <v>66</v>
      </c>
      <c r="D33" s="98">
        <v>24.639092999999999</v>
      </c>
      <c r="E33" s="95">
        <v>9.4883559999999996</v>
      </c>
      <c r="F33" s="99">
        <f t="shared" si="4"/>
        <v>0.3850935584357752</v>
      </c>
      <c r="G33" s="96">
        <v>28.928166999999998</v>
      </c>
      <c r="H33" s="96">
        <v>23.071815000000001</v>
      </c>
      <c r="I33" s="99">
        <f t="shared" si="3"/>
        <v>0.79755537224325346</v>
      </c>
      <c r="J33" s="42"/>
      <c r="K33" s="42"/>
      <c r="L33" s="42"/>
      <c r="M33" s="44"/>
      <c r="N33" s="40"/>
      <c r="O33" s="27"/>
      <c r="P33" s="33"/>
    </row>
    <row r="34" spans="2:16" ht="12" customHeight="1" x14ac:dyDescent="0.25">
      <c r="B34" s="32"/>
      <c r="C34" s="97" t="s">
        <v>67</v>
      </c>
      <c r="D34" s="98">
        <v>16.962332</v>
      </c>
      <c r="E34" s="95">
        <v>15.057864</v>
      </c>
      <c r="F34" s="99">
        <f t="shared" si="4"/>
        <v>0.88772369270923368</v>
      </c>
      <c r="G34" s="96">
        <v>1.54491</v>
      </c>
      <c r="H34" s="96">
        <v>1.360255</v>
      </c>
      <c r="I34" s="99">
        <f t="shared" si="3"/>
        <v>0.88047523803975636</v>
      </c>
      <c r="J34" s="42"/>
      <c r="K34" s="42"/>
      <c r="L34" s="42"/>
      <c r="M34" s="44"/>
      <c r="N34" s="40"/>
      <c r="O34" s="27"/>
      <c r="P34" s="33"/>
    </row>
    <row r="35" spans="2:16" ht="12" customHeight="1" x14ac:dyDescent="0.25">
      <c r="B35" s="32"/>
      <c r="C35" s="97" t="s">
        <v>64</v>
      </c>
      <c r="D35" s="98">
        <v>10.581161</v>
      </c>
      <c r="E35" s="95">
        <v>5.7588749999999997</v>
      </c>
      <c r="F35" s="99">
        <f t="shared" si="4"/>
        <v>0.54425738347616104</v>
      </c>
      <c r="G35" s="96">
        <v>6.1720269999999999</v>
      </c>
      <c r="H35" s="96">
        <v>0.27400600000000003</v>
      </c>
      <c r="I35" s="99">
        <f t="shared" si="3"/>
        <v>4.4394815511986582E-2</v>
      </c>
      <c r="J35" s="42"/>
      <c r="K35" s="42"/>
      <c r="L35" s="42"/>
      <c r="M35" s="44"/>
      <c r="N35" s="40"/>
      <c r="O35" s="27"/>
      <c r="P35" s="33"/>
    </row>
    <row r="36" spans="2:16" ht="12" customHeight="1" x14ac:dyDescent="0.25">
      <c r="B36" s="32"/>
      <c r="C36" s="97" t="s">
        <v>74</v>
      </c>
      <c r="D36" s="98">
        <v>6.7618049999999998</v>
      </c>
      <c r="E36" s="95">
        <v>2.1703939999999999</v>
      </c>
      <c r="F36" s="99">
        <f t="shared" si="4"/>
        <v>0.32097849612640411</v>
      </c>
      <c r="G36" s="96">
        <v>9.0777190000000001</v>
      </c>
      <c r="H36" s="96">
        <v>2.668142</v>
      </c>
      <c r="I36" s="99">
        <f t="shared" si="3"/>
        <v>0.29392207447707952</v>
      </c>
      <c r="J36" s="42"/>
      <c r="K36" s="42"/>
      <c r="L36" s="42"/>
      <c r="M36" s="44"/>
      <c r="N36" s="40"/>
      <c r="O36" s="27"/>
      <c r="P36" s="33"/>
    </row>
    <row r="37" spans="2:16" ht="12" customHeight="1" x14ac:dyDescent="0.25">
      <c r="B37" s="32"/>
      <c r="C37" s="97" t="s">
        <v>77</v>
      </c>
      <c r="D37" s="98">
        <v>6.0039569999999998</v>
      </c>
      <c r="E37" s="95">
        <v>2.3404509999999998</v>
      </c>
      <c r="F37" s="99">
        <f t="shared" si="4"/>
        <v>0.38981808164182385</v>
      </c>
      <c r="G37" s="96">
        <v>3.923851</v>
      </c>
      <c r="H37" s="96">
        <v>3.0186410000000001</v>
      </c>
      <c r="I37" s="99">
        <f t="shared" si="3"/>
        <v>0.76930571522720925</v>
      </c>
      <c r="J37" s="42"/>
      <c r="K37" s="42"/>
      <c r="L37" s="42"/>
      <c r="M37" s="44"/>
      <c r="N37" s="40"/>
      <c r="O37" s="27"/>
      <c r="P37" s="33"/>
    </row>
    <row r="38" spans="2:16" ht="12" customHeight="1" x14ac:dyDescent="0.25">
      <c r="B38" s="32"/>
      <c r="C38" s="97" t="s">
        <v>71</v>
      </c>
      <c r="D38" s="98">
        <v>8.3521199999999993</v>
      </c>
      <c r="E38" s="95">
        <v>0.84146399999999999</v>
      </c>
      <c r="F38" s="99">
        <f t="shared" si="4"/>
        <v>0.10074855246332669</v>
      </c>
      <c r="G38" s="96">
        <v>84.571656000000004</v>
      </c>
      <c r="H38" s="96">
        <v>82.101455999999999</v>
      </c>
      <c r="I38" s="99">
        <f t="shared" si="3"/>
        <v>0.97079163260087986</v>
      </c>
      <c r="J38" s="42"/>
      <c r="K38" s="42"/>
      <c r="L38" s="42"/>
      <c r="M38" s="44"/>
      <c r="N38" s="40"/>
      <c r="O38" s="27"/>
      <c r="P38" s="33"/>
    </row>
    <row r="39" spans="2:16" ht="12" customHeight="1" x14ac:dyDescent="0.25">
      <c r="B39" s="32"/>
      <c r="C39" s="100" t="s">
        <v>9</v>
      </c>
      <c r="D39" s="98">
        <f t="shared" ref="D39:E39" si="5">SUM(D28:D38)</f>
        <v>1397.0268560000002</v>
      </c>
      <c r="E39" s="95">
        <f t="shared" si="5"/>
        <v>929.925883</v>
      </c>
      <c r="F39" s="99">
        <f t="shared" si="4"/>
        <v>0.66564638969259715</v>
      </c>
      <c r="G39" s="96">
        <f t="shared" ref="G39:H39" si="6">SUM(G28:G38)</f>
        <v>1584.655872</v>
      </c>
      <c r="H39" s="96">
        <f t="shared" si="6"/>
        <v>1233.0760499999999</v>
      </c>
      <c r="I39" s="99">
        <f t="shared" si="3"/>
        <v>0.77813490726142964</v>
      </c>
      <c r="J39" s="42"/>
      <c r="K39" s="42"/>
      <c r="L39" s="42"/>
      <c r="M39" s="44"/>
      <c r="N39" s="40"/>
      <c r="O39" s="27"/>
      <c r="P39" s="33"/>
    </row>
    <row r="40" spans="2:16" ht="12" customHeight="1" x14ac:dyDescent="0.25">
      <c r="B40" s="32"/>
      <c r="E40" s="41"/>
      <c r="G40" s="42"/>
      <c r="H40" s="42"/>
      <c r="I40" s="42"/>
      <c r="J40" s="42"/>
      <c r="K40" s="42"/>
      <c r="L40" s="42"/>
      <c r="M40" s="44"/>
      <c r="N40" s="40"/>
      <c r="O40" s="27"/>
      <c r="P40" s="33"/>
    </row>
    <row r="41" spans="2:16" ht="12" customHeight="1" x14ac:dyDescent="0.25">
      <c r="B41" s="32"/>
      <c r="C41" s="54" t="s">
        <v>6</v>
      </c>
      <c r="E41" s="41"/>
      <c r="G41" s="42"/>
      <c r="H41" s="42"/>
      <c r="I41" s="42"/>
      <c r="J41" s="42"/>
      <c r="K41" s="42"/>
      <c r="L41" s="42"/>
      <c r="M41" s="44"/>
      <c r="N41" s="40"/>
      <c r="O41" s="27"/>
      <c r="P41" s="33"/>
    </row>
    <row r="42" spans="2:16" ht="12" customHeight="1" x14ac:dyDescent="0.25">
      <c r="B42" s="32"/>
      <c r="E42" s="41"/>
      <c r="G42" s="42"/>
      <c r="H42" s="42"/>
      <c r="I42" s="42"/>
      <c r="J42" s="42"/>
      <c r="K42" s="42"/>
      <c r="L42" s="42"/>
      <c r="M42" s="44"/>
      <c r="N42" s="40"/>
      <c r="O42" s="27"/>
      <c r="P42" s="33"/>
    </row>
    <row r="43" spans="2:16" ht="12" customHeight="1" x14ac:dyDescent="0.25">
      <c r="B43" s="32"/>
      <c r="C43" s="101" t="s">
        <v>55</v>
      </c>
      <c r="D43" s="101" t="s">
        <v>94</v>
      </c>
      <c r="E43" s="102" t="s">
        <v>95</v>
      </c>
      <c r="F43" s="101" t="s">
        <v>59</v>
      </c>
      <c r="G43" s="103" t="s">
        <v>56</v>
      </c>
      <c r="H43" s="103" t="s">
        <v>57</v>
      </c>
      <c r="I43" s="101" t="s">
        <v>59</v>
      </c>
      <c r="J43" s="42"/>
      <c r="K43" s="42"/>
      <c r="L43" s="42"/>
      <c r="M43" s="44"/>
      <c r="N43" s="40"/>
      <c r="O43" s="27"/>
      <c r="P43" s="33"/>
    </row>
    <row r="44" spans="2:16" ht="12" customHeight="1" x14ac:dyDescent="0.25">
      <c r="B44" s="32"/>
      <c r="C44" s="97" t="s">
        <v>62</v>
      </c>
      <c r="D44" s="98">
        <v>321.06457399999999</v>
      </c>
      <c r="E44" s="95">
        <v>189.53850600000001</v>
      </c>
      <c r="F44" s="99">
        <f t="shared" ref="F44:F55" si="7">+E44/D44</f>
        <v>0.59034387892324747</v>
      </c>
      <c r="G44" s="96">
        <v>212.93045900000001</v>
      </c>
      <c r="H44" s="96">
        <v>189.66372100000001</v>
      </c>
      <c r="I44" s="99">
        <f t="shared" ref="I44:I55" si="8">+H44/G44</f>
        <v>0.8907308136690768</v>
      </c>
      <c r="J44" s="42"/>
      <c r="K44" s="42"/>
      <c r="L44" s="42"/>
      <c r="M44" s="44"/>
      <c r="N44" s="40"/>
      <c r="O44" s="27"/>
      <c r="P44" s="33"/>
    </row>
    <row r="45" spans="2:16" ht="12" customHeight="1" x14ac:dyDescent="0.25">
      <c r="B45" s="32"/>
      <c r="C45" s="97" t="s">
        <v>65</v>
      </c>
      <c r="D45" s="98">
        <v>130.58585099999999</v>
      </c>
      <c r="E45" s="95">
        <v>89.953834000000001</v>
      </c>
      <c r="F45" s="99">
        <f t="shared" si="7"/>
        <v>0.68884824283145352</v>
      </c>
      <c r="G45" s="96">
        <v>114.23414200000001</v>
      </c>
      <c r="H45" s="96">
        <v>108.777807</v>
      </c>
      <c r="I45" s="99">
        <f t="shared" si="8"/>
        <v>0.95223551466776013</v>
      </c>
      <c r="J45" s="42"/>
      <c r="K45" s="42"/>
      <c r="L45" s="42"/>
      <c r="M45" s="44"/>
      <c r="N45" s="40"/>
      <c r="O45" s="27"/>
      <c r="P45" s="33"/>
    </row>
    <row r="46" spans="2:16" ht="12" customHeight="1" x14ac:dyDescent="0.25">
      <c r="B46" s="32"/>
      <c r="C46" s="97" t="s">
        <v>61</v>
      </c>
      <c r="D46" s="98">
        <v>70.649054000000007</v>
      </c>
      <c r="E46" s="95">
        <v>29.757110000000001</v>
      </c>
      <c r="F46" s="99">
        <f t="shared" si="7"/>
        <v>0.42119615642694946</v>
      </c>
      <c r="G46" s="96">
        <v>37.779583000000002</v>
      </c>
      <c r="H46" s="96">
        <v>31.243921</v>
      </c>
      <c r="I46" s="99">
        <f t="shared" si="8"/>
        <v>0.82700544894844386</v>
      </c>
      <c r="J46" s="42"/>
      <c r="K46" s="42"/>
      <c r="L46" s="42"/>
      <c r="M46" s="44"/>
      <c r="N46" s="40"/>
      <c r="O46" s="27"/>
      <c r="P46" s="33"/>
    </row>
    <row r="47" spans="2:16" ht="12" customHeight="1" x14ac:dyDescent="0.25">
      <c r="B47" s="32"/>
      <c r="C47" s="97" t="s">
        <v>63</v>
      </c>
      <c r="D47" s="98">
        <v>69.569119000000001</v>
      </c>
      <c r="E47" s="95">
        <v>29.663967</v>
      </c>
      <c r="F47" s="99">
        <f t="shared" si="7"/>
        <v>0.42639561096066203</v>
      </c>
      <c r="G47" s="96">
        <v>100.53422399999999</v>
      </c>
      <c r="H47" s="96">
        <v>77.441969</v>
      </c>
      <c r="I47" s="99">
        <f t="shared" si="8"/>
        <v>0.77030453828340095</v>
      </c>
      <c r="J47" s="42"/>
      <c r="K47" s="42"/>
      <c r="L47" s="42"/>
      <c r="M47" s="44"/>
      <c r="N47" s="40"/>
      <c r="O47" s="27"/>
      <c r="P47" s="33"/>
    </row>
    <row r="48" spans="2:16" ht="12" customHeight="1" x14ac:dyDescent="0.25">
      <c r="B48" s="32"/>
      <c r="C48" s="97" t="s">
        <v>64</v>
      </c>
      <c r="D48" s="98">
        <v>56.801901999999998</v>
      </c>
      <c r="E48" s="95">
        <v>48.437317999999998</v>
      </c>
      <c r="F48" s="99">
        <f t="shared" si="7"/>
        <v>0.8527411282812325</v>
      </c>
      <c r="G48" s="96">
        <v>40.309728999999997</v>
      </c>
      <c r="H48" s="96">
        <v>38.709043999999999</v>
      </c>
      <c r="I48" s="99">
        <f t="shared" si="8"/>
        <v>0.96029035571040433</v>
      </c>
      <c r="J48" s="42"/>
      <c r="K48" s="42"/>
      <c r="L48" s="42"/>
      <c r="M48" s="44"/>
      <c r="N48" s="40"/>
      <c r="O48" s="27"/>
      <c r="P48" s="33"/>
    </row>
    <row r="49" spans="2:16" ht="12" customHeight="1" x14ac:dyDescent="0.25">
      <c r="B49" s="32"/>
      <c r="C49" s="97" t="s">
        <v>66</v>
      </c>
      <c r="D49" s="98">
        <v>55.908842999999997</v>
      </c>
      <c r="E49" s="95">
        <v>40.429355999999999</v>
      </c>
      <c r="F49" s="99">
        <f t="shared" si="7"/>
        <v>0.72312989914672354</v>
      </c>
      <c r="G49" s="96">
        <v>34.716628</v>
      </c>
      <c r="H49" s="96">
        <v>32.516796999999997</v>
      </c>
      <c r="I49" s="99">
        <f t="shared" si="8"/>
        <v>0.93663465818166436</v>
      </c>
      <c r="J49" s="42"/>
      <c r="K49" s="42"/>
      <c r="L49" s="42"/>
      <c r="M49" s="44"/>
      <c r="N49" s="40"/>
      <c r="O49" s="27"/>
      <c r="P49" s="33"/>
    </row>
    <row r="50" spans="2:16" ht="12" customHeight="1" x14ac:dyDescent="0.25">
      <c r="B50" s="32"/>
      <c r="C50" s="97" t="s">
        <v>67</v>
      </c>
      <c r="D50" s="98">
        <v>52.785696000000002</v>
      </c>
      <c r="E50" s="95">
        <v>32.360706</v>
      </c>
      <c r="F50" s="99">
        <f t="shared" si="7"/>
        <v>0.61305824214196214</v>
      </c>
      <c r="G50" s="96">
        <v>23.355955999999999</v>
      </c>
      <c r="H50" s="96">
        <v>21.267130999999999</v>
      </c>
      <c r="I50" s="99">
        <f t="shared" si="8"/>
        <v>0.91056563901730248</v>
      </c>
      <c r="J50" s="42"/>
      <c r="K50" s="42"/>
      <c r="L50" s="42"/>
      <c r="M50" s="44"/>
      <c r="N50" s="40"/>
      <c r="O50" s="27"/>
      <c r="P50" s="33"/>
    </row>
    <row r="51" spans="2:16" ht="12" customHeight="1" x14ac:dyDescent="0.25">
      <c r="B51" s="32"/>
      <c r="C51" s="97" t="s">
        <v>74</v>
      </c>
      <c r="D51" s="98">
        <v>43.200584999999997</v>
      </c>
      <c r="E51" s="95">
        <v>30.829765999999999</v>
      </c>
      <c r="F51" s="99">
        <f t="shared" si="7"/>
        <v>0.71364232683423157</v>
      </c>
      <c r="G51" s="96">
        <v>41.727218000000001</v>
      </c>
      <c r="H51" s="96">
        <v>39.379472</v>
      </c>
      <c r="I51" s="99">
        <f t="shared" si="8"/>
        <v>0.94373586084746885</v>
      </c>
      <c r="J51" s="42"/>
      <c r="K51" s="42"/>
      <c r="L51" s="42"/>
      <c r="M51" s="44"/>
      <c r="N51" s="40"/>
      <c r="O51" s="27"/>
      <c r="P51" s="33"/>
    </row>
    <row r="52" spans="2:16" ht="12" customHeight="1" x14ac:dyDescent="0.25">
      <c r="B52" s="32"/>
      <c r="C52" s="97" t="s">
        <v>68</v>
      </c>
      <c r="D52" s="98">
        <v>19.411456999999999</v>
      </c>
      <c r="E52" s="95">
        <v>13.392725</v>
      </c>
      <c r="F52" s="99">
        <f t="shared" si="7"/>
        <v>0.6899391941573475</v>
      </c>
      <c r="G52" s="96">
        <v>16.576128000000001</v>
      </c>
      <c r="H52" s="96">
        <v>12.355962999999999</v>
      </c>
      <c r="I52" s="99">
        <f t="shared" si="8"/>
        <v>0.74540706973305215</v>
      </c>
      <c r="J52" s="42"/>
      <c r="K52" s="42"/>
      <c r="L52" s="42"/>
      <c r="M52" s="44"/>
      <c r="N52" s="40"/>
      <c r="O52" s="27"/>
      <c r="P52" s="33"/>
    </row>
    <row r="53" spans="2:16" ht="12" customHeight="1" x14ac:dyDescent="0.25">
      <c r="B53" s="32"/>
      <c r="C53" s="97" t="s">
        <v>96</v>
      </c>
      <c r="D53" s="98">
        <v>11.460979</v>
      </c>
      <c r="E53" s="95">
        <v>8.9893190000000001</v>
      </c>
      <c r="F53" s="99">
        <f t="shared" si="7"/>
        <v>0.78434128532998793</v>
      </c>
      <c r="G53" s="96">
        <v>3.499485</v>
      </c>
      <c r="H53" s="96">
        <v>2.5480429999999998</v>
      </c>
      <c r="I53" s="99">
        <f t="shared" si="8"/>
        <v>0.72811942328656931</v>
      </c>
      <c r="J53" s="42"/>
      <c r="K53" s="42"/>
      <c r="L53" s="42"/>
      <c r="M53" s="44"/>
      <c r="N53" s="40"/>
      <c r="O53" s="27"/>
      <c r="P53" s="33"/>
    </row>
    <row r="54" spans="2:16" ht="12" customHeight="1" x14ac:dyDescent="0.25">
      <c r="B54" s="32"/>
      <c r="C54" s="97" t="s">
        <v>71</v>
      </c>
      <c r="D54" s="98">
        <v>15.921066</v>
      </c>
      <c r="E54" s="95">
        <v>8.5586909999999996</v>
      </c>
      <c r="F54" s="99">
        <f t="shared" si="7"/>
        <v>0.53757022299888713</v>
      </c>
      <c r="G54" s="96">
        <v>20.522258999999998</v>
      </c>
      <c r="H54" s="96">
        <v>17.511731000000001</v>
      </c>
      <c r="I54" s="99">
        <f t="shared" si="8"/>
        <v>0.85330425856139924</v>
      </c>
      <c r="J54" s="42"/>
      <c r="K54" s="42"/>
      <c r="L54" s="42"/>
      <c r="M54" s="44"/>
      <c r="N54" s="40"/>
      <c r="O54" s="27"/>
      <c r="P54" s="33"/>
    </row>
    <row r="55" spans="2:16" ht="12" customHeight="1" x14ac:dyDescent="0.25">
      <c r="B55" s="32"/>
      <c r="C55" s="100" t="s">
        <v>9</v>
      </c>
      <c r="D55" s="98">
        <f t="shared" ref="D55:E55" si="9">SUM(D44:D54)</f>
        <v>847.35912600000017</v>
      </c>
      <c r="E55" s="95">
        <f t="shared" si="9"/>
        <v>521.91129799999999</v>
      </c>
      <c r="F55" s="99">
        <f t="shared" si="7"/>
        <v>0.61592692163912555</v>
      </c>
      <c r="G55" s="96">
        <f t="shared" ref="G55:H55" si="10">SUM(G44:G54)</f>
        <v>646.18581100000006</v>
      </c>
      <c r="H55" s="96">
        <f t="shared" si="10"/>
        <v>571.41559900000004</v>
      </c>
      <c r="I55" s="99">
        <f t="shared" si="8"/>
        <v>0.88428991982307703</v>
      </c>
      <c r="J55" s="42"/>
      <c r="K55" s="42"/>
      <c r="L55" s="42"/>
      <c r="M55" s="44"/>
      <c r="N55" s="40"/>
      <c r="O55" s="27"/>
      <c r="P55" s="33"/>
    </row>
    <row r="56" spans="2:16" ht="12" customHeight="1" x14ac:dyDescent="0.25">
      <c r="B56" s="32"/>
      <c r="E56" s="41"/>
      <c r="G56" s="42"/>
      <c r="H56" s="42"/>
      <c r="I56" s="42"/>
      <c r="J56" s="42"/>
      <c r="K56" s="42"/>
      <c r="L56" s="42"/>
      <c r="M56" s="44"/>
      <c r="N56" s="40"/>
      <c r="O56" s="27"/>
      <c r="P56" s="33"/>
    </row>
    <row r="57" spans="2:16" ht="12" customHeight="1" x14ac:dyDescent="0.25">
      <c r="B57" s="32"/>
      <c r="C57" s="54" t="s">
        <v>58</v>
      </c>
      <c r="E57" s="41"/>
      <c r="G57" s="42"/>
      <c r="H57" s="42"/>
      <c r="I57" s="42"/>
      <c r="J57" s="42"/>
      <c r="K57" s="42"/>
      <c r="L57" s="42"/>
      <c r="M57" s="44"/>
      <c r="N57" s="40"/>
      <c r="O57" s="27"/>
      <c r="P57" s="33"/>
    </row>
    <row r="58" spans="2:16" ht="12" customHeight="1" x14ac:dyDescent="0.25">
      <c r="B58" s="32"/>
      <c r="E58" s="41"/>
      <c r="G58" s="42"/>
      <c r="H58" s="42"/>
      <c r="I58" s="42"/>
      <c r="J58" s="42"/>
      <c r="K58" s="42"/>
      <c r="L58" s="42"/>
      <c r="M58" s="44"/>
      <c r="N58" s="40"/>
      <c r="O58" s="27"/>
      <c r="P58" s="33"/>
    </row>
    <row r="59" spans="2:16" ht="12" customHeight="1" x14ac:dyDescent="0.25">
      <c r="B59" s="32"/>
      <c r="C59" s="101" t="s">
        <v>55</v>
      </c>
      <c r="D59" s="101" t="s">
        <v>94</v>
      </c>
      <c r="E59" s="102" t="s">
        <v>95</v>
      </c>
      <c r="F59" s="101" t="s">
        <v>59</v>
      </c>
      <c r="G59" s="103" t="s">
        <v>56</v>
      </c>
      <c r="H59" s="103" t="s">
        <v>57</v>
      </c>
      <c r="I59" s="101" t="s">
        <v>59</v>
      </c>
      <c r="J59" s="42"/>
      <c r="K59" s="42"/>
      <c r="L59" s="42"/>
      <c r="M59" s="44"/>
      <c r="N59" s="40"/>
      <c r="O59" s="27"/>
      <c r="P59" s="33"/>
    </row>
    <row r="60" spans="2:16" ht="12" customHeight="1" x14ac:dyDescent="0.25">
      <c r="B60" s="32"/>
      <c r="C60" s="97" t="s">
        <v>62</v>
      </c>
      <c r="D60" s="98">
        <v>812.64462500000002</v>
      </c>
      <c r="E60" s="95">
        <v>367.89167900000001</v>
      </c>
      <c r="F60" s="99">
        <f t="shared" ref="F60:F71" si="11">+E60/D60</f>
        <v>0.45270917653580739</v>
      </c>
      <c r="G60" s="96">
        <v>438.68804599999999</v>
      </c>
      <c r="H60" s="96">
        <v>293.73399799999999</v>
      </c>
      <c r="I60" s="99">
        <f t="shared" ref="I60:I71" si="12">+H60/G60</f>
        <v>0.66957374534887604</v>
      </c>
      <c r="J60" s="42"/>
      <c r="K60" s="42"/>
      <c r="L60" s="42"/>
      <c r="M60" s="44"/>
      <c r="N60" s="40"/>
      <c r="O60" s="27"/>
      <c r="P60" s="33"/>
    </row>
    <row r="61" spans="2:16" ht="12" customHeight="1" x14ac:dyDescent="0.25">
      <c r="B61" s="32"/>
      <c r="C61" s="97" t="s">
        <v>66</v>
      </c>
      <c r="D61" s="98">
        <v>528.26416900000004</v>
      </c>
      <c r="E61" s="95">
        <v>287.48902900000002</v>
      </c>
      <c r="F61" s="99">
        <f t="shared" si="11"/>
        <v>0.54421451590066106</v>
      </c>
      <c r="G61" s="96">
        <v>435.137337</v>
      </c>
      <c r="H61" s="96">
        <v>282.36172699999997</v>
      </c>
      <c r="I61" s="99">
        <f t="shared" si="12"/>
        <v>0.64890254866821495</v>
      </c>
      <c r="J61" s="42"/>
      <c r="K61" s="42"/>
      <c r="L61" s="42"/>
      <c r="M61" s="44"/>
      <c r="N61" s="40"/>
      <c r="O61" s="27"/>
      <c r="P61" s="33"/>
    </row>
    <row r="62" spans="2:16" ht="12" customHeight="1" x14ac:dyDescent="0.25">
      <c r="B62" s="32"/>
      <c r="C62" s="97" t="s">
        <v>65</v>
      </c>
      <c r="D62" s="98">
        <v>476.02800999999999</v>
      </c>
      <c r="E62" s="95">
        <v>283.35564599999998</v>
      </c>
      <c r="F62" s="99">
        <f t="shared" si="11"/>
        <v>0.59524994338043258</v>
      </c>
      <c r="G62" s="96">
        <v>301.29592500000001</v>
      </c>
      <c r="H62" s="96">
        <v>238.90900199999999</v>
      </c>
      <c r="I62" s="99">
        <f t="shared" si="12"/>
        <v>0.79293804587632566</v>
      </c>
      <c r="J62" s="42"/>
      <c r="K62" s="42"/>
      <c r="L62" s="42"/>
      <c r="M62" s="44"/>
      <c r="N62" s="40"/>
      <c r="O62" s="27"/>
      <c r="P62" s="33"/>
    </row>
    <row r="63" spans="2:16" ht="12" customHeight="1" x14ac:dyDescent="0.25">
      <c r="B63" s="32"/>
      <c r="C63" s="97" t="s">
        <v>67</v>
      </c>
      <c r="D63" s="98">
        <v>422.769521</v>
      </c>
      <c r="E63" s="95">
        <v>221.45434</v>
      </c>
      <c r="F63" s="99">
        <f t="shared" si="11"/>
        <v>0.52381813021000634</v>
      </c>
      <c r="G63" s="96">
        <v>296.831546</v>
      </c>
      <c r="H63" s="96">
        <v>152.923508</v>
      </c>
      <c r="I63" s="99">
        <f t="shared" si="12"/>
        <v>0.51518617229450403</v>
      </c>
      <c r="J63" s="42"/>
      <c r="K63" s="42"/>
      <c r="L63" s="42"/>
      <c r="M63" s="44"/>
      <c r="N63" s="40"/>
      <c r="O63" s="27"/>
      <c r="P63" s="33"/>
    </row>
    <row r="64" spans="2:16" ht="12" customHeight="1" x14ac:dyDescent="0.25">
      <c r="B64" s="32"/>
      <c r="C64" s="97" t="s">
        <v>61</v>
      </c>
      <c r="D64" s="98">
        <v>407.355884</v>
      </c>
      <c r="E64" s="95">
        <v>219.75517600000001</v>
      </c>
      <c r="F64" s="99">
        <f t="shared" si="11"/>
        <v>0.53946729292855877</v>
      </c>
      <c r="G64" s="96">
        <v>249.39873900000001</v>
      </c>
      <c r="H64" s="96">
        <v>161.55992900000001</v>
      </c>
      <c r="I64" s="99">
        <f t="shared" si="12"/>
        <v>0.64779769796670872</v>
      </c>
      <c r="J64" s="42"/>
      <c r="K64" s="42"/>
      <c r="L64" s="42"/>
      <c r="M64" s="44"/>
      <c r="N64" s="40"/>
      <c r="O64" s="27"/>
      <c r="P64" s="33"/>
    </row>
    <row r="65" spans="2:16" ht="12" customHeight="1" x14ac:dyDescent="0.25">
      <c r="B65" s="32"/>
      <c r="C65" s="97" t="s">
        <v>72</v>
      </c>
      <c r="D65" s="98">
        <v>382.03777500000001</v>
      </c>
      <c r="E65" s="95">
        <v>203.36935</v>
      </c>
      <c r="F65" s="99">
        <f t="shared" si="11"/>
        <v>0.53232785684609329</v>
      </c>
      <c r="G65" s="96">
        <v>203.96824000000001</v>
      </c>
      <c r="H65" s="96">
        <v>150.38174100000001</v>
      </c>
      <c r="I65" s="99">
        <f t="shared" si="12"/>
        <v>0.73728018146354546</v>
      </c>
      <c r="J65" s="42"/>
      <c r="K65" s="42"/>
      <c r="L65" s="42"/>
      <c r="M65" s="44"/>
      <c r="N65" s="40"/>
      <c r="O65" s="27"/>
      <c r="P65" s="33"/>
    </row>
    <row r="66" spans="2:16" ht="12" customHeight="1" x14ac:dyDescent="0.25">
      <c r="B66" s="32"/>
      <c r="C66" s="97" t="s">
        <v>63</v>
      </c>
      <c r="D66" s="98">
        <v>193.136573</v>
      </c>
      <c r="E66" s="95">
        <v>82.237193000000005</v>
      </c>
      <c r="F66" s="99">
        <f t="shared" si="11"/>
        <v>0.42579813715551434</v>
      </c>
      <c r="G66" s="96">
        <v>118.24178499999999</v>
      </c>
      <c r="H66" s="96">
        <v>59.549883999999999</v>
      </c>
      <c r="I66" s="99">
        <f t="shared" si="12"/>
        <v>0.50362808714364382</v>
      </c>
      <c r="J66" s="42"/>
      <c r="K66" s="42"/>
      <c r="L66" s="42"/>
      <c r="M66" s="44"/>
      <c r="N66" s="40"/>
      <c r="O66" s="27"/>
      <c r="P66" s="33"/>
    </row>
    <row r="67" spans="2:16" ht="12" customHeight="1" x14ac:dyDescent="0.25">
      <c r="B67" s="32"/>
      <c r="C67" s="97" t="s">
        <v>74</v>
      </c>
      <c r="D67" s="98">
        <v>148.71957699999999</v>
      </c>
      <c r="E67" s="95">
        <v>85.809511999999998</v>
      </c>
      <c r="F67" s="99">
        <f t="shared" si="11"/>
        <v>0.57698867715310953</v>
      </c>
      <c r="G67" s="96">
        <v>91.059399999999997</v>
      </c>
      <c r="H67" s="96">
        <v>78.775227000000001</v>
      </c>
      <c r="I67" s="99">
        <f t="shared" si="12"/>
        <v>0.86509714537982907</v>
      </c>
      <c r="J67" s="42"/>
      <c r="K67" s="42"/>
      <c r="L67" s="42"/>
      <c r="M67" s="44"/>
      <c r="N67" s="40"/>
      <c r="O67" s="27"/>
      <c r="P67" s="33"/>
    </row>
    <row r="68" spans="2:16" ht="12" customHeight="1" x14ac:dyDescent="0.25">
      <c r="B68" s="32"/>
      <c r="C68" s="97" t="s">
        <v>73</v>
      </c>
      <c r="D68" s="98">
        <v>133.28656000000001</v>
      </c>
      <c r="E68" s="95">
        <v>69.330984000000001</v>
      </c>
      <c r="F68" s="99">
        <f t="shared" si="11"/>
        <v>0.52016485383072375</v>
      </c>
      <c r="G68" s="96">
        <v>93.381765000000001</v>
      </c>
      <c r="H68" s="96">
        <v>75.813014999999993</v>
      </c>
      <c r="I68" s="99">
        <f t="shared" si="12"/>
        <v>0.8118610201895412</v>
      </c>
      <c r="J68" s="42"/>
      <c r="K68" s="42"/>
      <c r="L68" s="42"/>
      <c r="M68" s="44"/>
      <c r="N68" s="40"/>
      <c r="O68" s="27"/>
      <c r="P68" s="33"/>
    </row>
    <row r="69" spans="2:16" ht="12" customHeight="1" x14ac:dyDescent="0.25">
      <c r="B69" s="32"/>
      <c r="C69" s="97" t="s">
        <v>64</v>
      </c>
      <c r="D69" s="98">
        <v>112.24476199999999</v>
      </c>
      <c r="E69" s="95">
        <v>57.783535000000001</v>
      </c>
      <c r="F69" s="99">
        <f t="shared" si="11"/>
        <v>0.51479938992609742</v>
      </c>
      <c r="G69" s="96">
        <v>78.71969</v>
      </c>
      <c r="H69" s="96">
        <v>59.477091000000001</v>
      </c>
      <c r="I69" s="99">
        <f t="shared" si="12"/>
        <v>0.7555554525176611</v>
      </c>
      <c r="J69" s="42"/>
      <c r="K69" s="42"/>
      <c r="L69" s="42"/>
      <c r="M69" s="44"/>
      <c r="N69" s="40"/>
      <c r="O69" s="27"/>
      <c r="P69" s="33"/>
    </row>
    <row r="70" spans="2:16" ht="12" customHeight="1" x14ac:dyDescent="0.25">
      <c r="B70" s="32"/>
      <c r="C70" s="97" t="s">
        <v>71</v>
      </c>
      <c r="D70" s="98">
        <v>218.927119</v>
      </c>
      <c r="E70" s="95">
        <v>111.29967000000001</v>
      </c>
      <c r="F70" s="99">
        <f t="shared" si="11"/>
        <v>0.50838685727189425</v>
      </c>
      <c r="G70" s="96">
        <v>135.65939</v>
      </c>
      <c r="H70" s="96">
        <v>105.593549</v>
      </c>
      <c r="I70" s="99">
        <f t="shared" si="12"/>
        <v>0.77837257708441709</v>
      </c>
      <c r="J70" s="42"/>
      <c r="K70" s="42"/>
      <c r="L70" s="42"/>
      <c r="M70" s="44"/>
      <c r="N70" s="40"/>
      <c r="O70" s="27"/>
      <c r="P70" s="33"/>
    </row>
    <row r="71" spans="2:16" ht="12" customHeight="1" x14ac:dyDescent="0.25">
      <c r="B71" s="32"/>
      <c r="C71" s="100" t="s">
        <v>9</v>
      </c>
      <c r="D71" s="98">
        <f t="shared" ref="D71:E71" si="13">SUM(D60:D70)</f>
        <v>3835.4145749999998</v>
      </c>
      <c r="E71" s="95">
        <f t="shared" si="13"/>
        <v>1989.776114</v>
      </c>
      <c r="F71" s="99">
        <f t="shared" si="11"/>
        <v>0.5187903615347762</v>
      </c>
      <c r="G71" s="96">
        <f t="shared" ref="G71:H71" si="14">SUM(G60:G70)</f>
        <v>2442.3818629999996</v>
      </c>
      <c r="H71" s="96">
        <f t="shared" si="14"/>
        <v>1659.0786709999998</v>
      </c>
      <c r="I71" s="99">
        <f t="shared" si="12"/>
        <v>0.67928717295752372</v>
      </c>
      <c r="J71" s="42"/>
      <c r="K71" s="42"/>
      <c r="L71" s="42"/>
      <c r="M71" s="44"/>
      <c r="N71" s="40"/>
      <c r="O71" s="27"/>
      <c r="P71" s="33"/>
    </row>
    <row r="72" spans="2:16" ht="12" customHeight="1" x14ac:dyDescent="0.25">
      <c r="B72" s="32"/>
      <c r="E72" s="41"/>
      <c r="F72" s="42"/>
      <c r="G72" s="42"/>
      <c r="H72" s="43"/>
      <c r="I72" s="42"/>
      <c r="J72" s="42"/>
      <c r="K72" s="42"/>
      <c r="L72" s="42"/>
      <c r="M72" s="44"/>
      <c r="N72" s="40"/>
      <c r="O72" s="27"/>
      <c r="P72" s="33"/>
    </row>
    <row r="73" spans="2:16" ht="12" customHeight="1" x14ac:dyDescent="0.25">
      <c r="B73" s="32"/>
      <c r="E73" s="41"/>
      <c r="F73" s="42"/>
      <c r="G73" s="42"/>
      <c r="H73" s="43"/>
      <c r="I73" s="42"/>
      <c r="J73" s="42"/>
      <c r="K73" s="42"/>
      <c r="L73" s="42"/>
      <c r="M73" s="44"/>
      <c r="N73" s="40"/>
      <c r="O73" s="27"/>
      <c r="P73" s="33"/>
    </row>
    <row r="74" spans="2:16" ht="12" customHeight="1" x14ac:dyDescent="0.25">
      <c r="B74" s="32"/>
      <c r="E74" s="41"/>
      <c r="F74" s="42"/>
      <c r="G74" s="42"/>
      <c r="H74" s="43"/>
      <c r="I74" s="42"/>
      <c r="J74" s="42"/>
      <c r="K74" s="42"/>
      <c r="L74" s="42"/>
      <c r="M74" s="44"/>
      <c r="N74" s="40"/>
      <c r="O74" s="27"/>
      <c r="P74" s="33"/>
    </row>
    <row r="75" spans="2:16" ht="12" customHeight="1" x14ac:dyDescent="0.25">
      <c r="B75" s="32"/>
      <c r="C75" s="54" t="s">
        <v>80</v>
      </c>
      <c r="E75" s="41"/>
      <c r="F75" s="42"/>
      <c r="G75" s="42"/>
      <c r="H75" s="43"/>
      <c r="I75" s="42"/>
      <c r="J75" s="42"/>
      <c r="K75" s="42"/>
      <c r="L75" s="42"/>
      <c r="M75" s="44"/>
      <c r="N75" s="40"/>
      <c r="O75" s="27"/>
      <c r="P75" s="33"/>
    </row>
    <row r="76" spans="2:16" ht="12" customHeight="1" x14ac:dyDescent="0.25">
      <c r="B76" s="32"/>
      <c r="C76" s="54"/>
      <c r="E76" s="41"/>
      <c r="F76" s="42"/>
      <c r="G76" s="42"/>
      <c r="H76" s="43"/>
      <c r="I76" s="42"/>
      <c r="J76" s="42"/>
      <c r="K76" s="42"/>
      <c r="L76" s="42"/>
      <c r="M76" s="44"/>
      <c r="N76" s="40"/>
      <c r="O76" s="27"/>
      <c r="P76" s="33"/>
    </row>
    <row r="77" spans="2:16" ht="12" customHeight="1" x14ac:dyDescent="0.25">
      <c r="B77" s="32"/>
      <c r="C77" s="54" t="s">
        <v>8</v>
      </c>
      <c r="E77" s="41"/>
      <c r="F77" s="42"/>
      <c r="G77" s="42"/>
      <c r="H77" s="43"/>
      <c r="I77" s="42"/>
      <c r="J77" s="42"/>
      <c r="K77" s="42"/>
      <c r="L77" s="42"/>
      <c r="M77" s="44"/>
      <c r="N77" s="40"/>
      <c r="O77" s="27"/>
      <c r="P77" s="33"/>
    </row>
    <row r="78" spans="2:16" ht="12" customHeight="1" x14ac:dyDescent="0.25">
      <c r="B78" s="32"/>
      <c r="E78" s="41"/>
      <c r="F78" s="42"/>
      <c r="G78" s="42"/>
      <c r="H78" s="43"/>
      <c r="I78" s="42"/>
      <c r="J78" s="42"/>
      <c r="K78" s="42"/>
      <c r="L78" s="42"/>
      <c r="M78" s="44"/>
      <c r="N78" s="40"/>
      <c r="O78" s="27"/>
      <c r="P78" s="33"/>
    </row>
    <row r="79" spans="2:16" ht="12" customHeight="1" x14ac:dyDescent="0.25">
      <c r="B79" s="32"/>
      <c r="C79" s="106" t="s">
        <v>60</v>
      </c>
      <c r="D79" s="106" t="s">
        <v>94</v>
      </c>
      <c r="E79" s="105" t="s">
        <v>95</v>
      </c>
      <c r="F79" s="106" t="s">
        <v>59</v>
      </c>
      <c r="G79" s="106" t="s">
        <v>56</v>
      </c>
      <c r="H79" s="106" t="s">
        <v>57</v>
      </c>
      <c r="I79" s="106" t="s">
        <v>59</v>
      </c>
      <c r="J79" s="42"/>
      <c r="K79" s="42"/>
      <c r="L79" s="42"/>
      <c r="M79" s="44"/>
      <c r="N79" s="40"/>
      <c r="O79" s="27"/>
      <c r="P79" s="33"/>
    </row>
    <row r="80" spans="2:16" ht="12" customHeight="1" x14ac:dyDescent="0.25">
      <c r="B80" s="32"/>
      <c r="C80" s="97" t="s">
        <v>97</v>
      </c>
      <c r="D80" s="98">
        <v>924.43743600000005</v>
      </c>
      <c r="E80" s="95">
        <v>645.61305500000003</v>
      </c>
      <c r="F80" s="99">
        <f t="shared" ref="F80:F87" si="15">+E80/D80</f>
        <v>0.69838480124035129</v>
      </c>
      <c r="G80" s="96">
        <v>47.784522000000003</v>
      </c>
      <c r="H80" s="96">
        <v>34.481231999999999</v>
      </c>
      <c r="I80" s="99">
        <f t="shared" ref="I80:I87" si="16">+H80/G80</f>
        <v>0.72159834517126686</v>
      </c>
      <c r="J80" s="107">
        <f>+D80/$D$87</f>
        <v>0.66171772720738586</v>
      </c>
      <c r="K80" s="42"/>
      <c r="L80" s="42"/>
      <c r="M80" s="44"/>
      <c r="N80" s="40"/>
      <c r="O80" s="27"/>
      <c r="P80" s="33"/>
    </row>
    <row r="81" spans="2:16" ht="12" customHeight="1" x14ac:dyDescent="0.25">
      <c r="B81" s="32"/>
      <c r="C81" s="97" t="s">
        <v>98</v>
      </c>
      <c r="D81" s="98">
        <v>232.45530099999999</v>
      </c>
      <c r="E81" s="95">
        <v>176.91305700000001</v>
      </c>
      <c r="F81" s="99">
        <f t="shared" si="15"/>
        <v>0.7610626913601769</v>
      </c>
      <c r="G81" s="96">
        <v>1219.561367</v>
      </c>
      <c r="H81" s="96">
        <v>1029.9634189999999</v>
      </c>
      <c r="I81" s="99">
        <f t="shared" si="16"/>
        <v>0.84453595109658797</v>
      </c>
      <c r="J81" s="107">
        <f t="shared" ref="J81:J86" si="17">+D81/$D$87</f>
        <v>0.16639286496293379</v>
      </c>
      <c r="K81" s="42"/>
      <c r="L81" s="42"/>
      <c r="M81" s="44"/>
      <c r="N81" s="40"/>
      <c r="O81" s="27"/>
      <c r="P81" s="33"/>
    </row>
    <row r="82" spans="2:16" ht="12" customHeight="1" x14ac:dyDescent="0.25">
      <c r="B82" s="32"/>
      <c r="C82" s="97" t="s">
        <v>99</v>
      </c>
      <c r="D82" s="98">
        <v>151.51136399999999</v>
      </c>
      <c r="E82" s="95">
        <v>49.649348000000003</v>
      </c>
      <c r="F82" s="99">
        <f t="shared" si="15"/>
        <v>0.32769388836074376</v>
      </c>
      <c r="G82" s="96">
        <v>164.72683499999999</v>
      </c>
      <c r="H82" s="96">
        <v>41.375669000000002</v>
      </c>
      <c r="I82" s="99">
        <f t="shared" si="16"/>
        <v>0.25117746601517599</v>
      </c>
      <c r="J82" s="107">
        <f t="shared" si="17"/>
        <v>0.10845272111218453</v>
      </c>
      <c r="K82" s="42"/>
      <c r="L82" s="42"/>
      <c r="M82" s="44"/>
      <c r="N82" s="40"/>
      <c r="O82" s="27"/>
      <c r="P82" s="33"/>
    </row>
    <row r="83" spans="2:16" ht="12" customHeight="1" x14ac:dyDescent="0.25">
      <c r="B83" s="32"/>
      <c r="C83" s="97" t="s">
        <v>100</v>
      </c>
      <c r="D83" s="98">
        <v>72.957224999999994</v>
      </c>
      <c r="E83" s="95">
        <v>50.443644999999997</v>
      </c>
      <c r="F83" s="99">
        <f t="shared" si="15"/>
        <v>0.6914139757919795</v>
      </c>
      <c r="G83" s="96">
        <v>133.371768</v>
      </c>
      <c r="H83" s="96">
        <v>122.60853299999999</v>
      </c>
      <c r="I83" s="99">
        <f t="shared" si="16"/>
        <v>0.91929900037015322</v>
      </c>
      <c r="J83" s="107">
        <f t="shared" si="17"/>
        <v>5.2223208656770437E-2</v>
      </c>
      <c r="K83" s="42"/>
      <c r="L83" s="42"/>
      <c r="M83" s="44"/>
      <c r="N83" s="40"/>
      <c r="O83" s="27"/>
      <c r="P83" s="33"/>
    </row>
    <row r="84" spans="2:16" ht="12" customHeight="1" x14ac:dyDescent="0.25">
      <c r="B84" s="32"/>
      <c r="C84" s="97" t="s">
        <v>101</v>
      </c>
      <c r="D84" s="98">
        <v>15.66553</v>
      </c>
      <c r="E84" s="95">
        <v>7.3067760000000002</v>
      </c>
      <c r="F84" s="99">
        <f t="shared" si="15"/>
        <v>0.46642379798193867</v>
      </c>
      <c r="G84" s="96">
        <v>19.211379999999998</v>
      </c>
      <c r="H84" s="96">
        <v>4.647195</v>
      </c>
      <c r="I84" s="99">
        <f t="shared" si="16"/>
        <v>0.24189803127104875</v>
      </c>
      <c r="J84" s="107">
        <f t="shared" si="17"/>
        <v>1.1213478060725268E-2</v>
      </c>
      <c r="K84" s="42"/>
      <c r="L84" s="42"/>
      <c r="M84" s="44"/>
      <c r="N84" s="40"/>
      <c r="O84" s="27"/>
      <c r="P84" s="33"/>
    </row>
    <row r="85" spans="2:16" ht="12" customHeight="1" x14ac:dyDescent="0.25">
      <c r="B85" s="32"/>
      <c r="C85" s="97"/>
      <c r="D85" s="98"/>
      <c r="E85" s="95"/>
      <c r="F85" s="99" t="e">
        <f t="shared" si="15"/>
        <v>#DIV/0!</v>
      </c>
      <c r="G85" s="93"/>
      <c r="H85" s="94"/>
      <c r="I85" s="99" t="e">
        <f t="shared" si="16"/>
        <v>#DIV/0!</v>
      </c>
      <c r="J85" s="107">
        <f t="shared" si="17"/>
        <v>0</v>
      </c>
      <c r="K85" s="42"/>
      <c r="L85" s="42"/>
      <c r="M85" s="44"/>
      <c r="N85" s="40"/>
      <c r="O85" s="27"/>
      <c r="P85" s="33"/>
    </row>
    <row r="86" spans="2:16" ht="12" customHeight="1" x14ac:dyDescent="0.25">
      <c r="B86" s="32"/>
      <c r="C86" s="97"/>
      <c r="D86" s="98"/>
      <c r="E86" s="95"/>
      <c r="F86" s="99" t="e">
        <f t="shared" si="15"/>
        <v>#DIV/0!</v>
      </c>
      <c r="G86" s="93"/>
      <c r="H86" s="94"/>
      <c r="I86" s="99" t="e">
        <f t="shared" si="16"/>
        <v>#DIV/0!</v>
      </c>
      <c r="J86" s="107">
        <f t="shared" si="17"/>
        <v>0</v>
      </c>
      <c r="K86" s="42"/>
      <c r="L86" s="42"/>
      <c r="M86" s="44"/>
      <c r="N86" s="40"/>
      <c r="O86" s="27"/>
      <c r="P86" s="33"/>
    </row>
    <row r="87" spans="2:16" ht="12" customHeight="1" x14ac:dyDescent="0.25">
      <c r="B87" s="32"/>
      <c r="C87" s="100" t="s">
        <v>9</v>
      </c>
      <c r="D87" s="98">
        <f t="shared" ref="D87:E87" si="18">SUM(D80:D86)</f>
        <v>1397.0268560000002</v>
      </c>
      <c r="E87" s="95">
        <f t="shared" si="18"/>
        <v>929.925881</v>
      </c>
      <c r="F87" s="99">
        <f t="shared" si="15"/>
        <v>0.66564638826098554</v>
      </c>
      <c r="G87" s="98">
        <f t="shared" ref="G87" si="19">SUM(G80:G86)</f>
        <v>1584.6558719999998</v>
      </c>
      <c r="H87" s="95">
        <f t="shared" ref="H87" si="20">SUM(H80:H86)</f>
        <v>1233.0760480000001</v>
      </c>
      <c r="I87" s="99">
        <f t="shared" si="16"/>
        <v>0.77813490599932622</v>
      </c>
      <c r="J87" s="42"/>
      <c r="K87" s="42"/>
      <c r="L87" s="42"/>
      <c r="M87" s="44"/>
      <c r="N87" s="40"/>
      <c r="O87" s="27"/>
      <c r="P87" s="33"/>
    </row>
    <row r="88" spans="2:16" ht="12" customHeight="1" x14ac:dyDescent="0.25">
      <c r="B88" s="32"/>
      <c r="E88" s="41"/>
      <c r="F88" s="42"/>
      <c r="G88" s="42"/>
      <c r="H88" s="43"/>
      <c r="I88" s="42"/>
      <c r="J88" s="42"/>
      <c r="K88" s="42"/>
      <c r="L88" s="42"/>
      <c r="M88" s="44"/>
      <c r="N88" s="40"/>
      <c r="O88" s="27"/>
      <c r="P88" s="33"/>
    </row>
    <row r="89" spans="2:16" ht="12" customHeight="1" x14ac:dyDescent="0.25">
      <c r="B89" s="32"/>
      <c r="C89" s="54" t="s">
        <v>6</v>
      </c>
      <c r="E89" s="41"/>
      <c r="F89" s="42"/>
      <c r="G89" s="42"/>
      <c r="H89" s="43"/>
      <c r="I89" s="42"/>
      <c r="J89" s="42"/>
      <c r="K89" s="42"/>
      <c r="L89" s="42"/>
      <c r="M89" s="44"/>
      <c r="N89" s="40"/>
      <c r="O89" s="27"/>
      <c r="P89" s="33"/>
    </row>
    <row r="90" spans="2:16" ht="12" customHeight="1" x14ac:dyDescent="0.25">
      <c r="B90" s="32"/>
      <c r="E90" s="41"/>
      <c r="F90" s="42"/>
      <c r="G90" s="42"/>
      <c r="H90" s="43"/>
      <c r="I90" s="42"/>
      <c r="J90" s="42"/>
      <c r="K90" s="42"/>
      <c r="L90" s="42"/>
      <c r="M90" s="44"/>
      <c r="N90" s="40"/>
      <c r="O90" s="27"/>
      <c r="P90" s="33"/>
    </row>
    <row r="91" spans="2:16" ht="12" customHeight="1" x14ac:dyDescent="0.25">
      <c r="B91" s="32"/>
      <c r="C91" s="106" t="s">
        <v>60</v>
      </c>
      <c r="D91" s="106" t="s">
        <v>94</v>
      </c>
      <c r="E91" s="105" t="s">
        <v>95</v>
      </c>
      <c r="F91" s="106" t="s">
        <v>59</v>
      </c>
      <c r="G91" s="106" t="s">
        <v>56</v>
      </c>
      <c r="H91" s="106" t="s">
        <v>57</v>
      </c>
      <c r="I91" s="106" t="s">
        <v>59</v>
      </c>
      <c r="J91" s="42"/>
      <c r="K91" s="42"/>
      <c r="L91" s="42"/>
      <c r="M91" s="44"/>
      <c r="N91" s="40"/>
      <c r="O91" s="27"/>
      <c r="P91" s="33"/>
    </row>
    <row r="92" spans="2:16" ht="12" customHeight="1" x14ac:dyDescent="0.25">
      <c r="B92" s="32"/>
      <c r="C92" s="97" t="s">
        <v>99</v>
      </c>
      <c r="D92" s="98">
        <v>572.03960500000005</v>
      </c>
      <c r="E92" s="95">
        <v>356.31852500000002</v>
      </c>
      <c r="F92" s="99">
        <f t="shared" ref="F92:F99" si="21">+E92/D92</f>
        <v>0.6228913555731862</v>
      </c>
      <c r="G92" s="96">
        <v>285.615208</v>
      </c>
      <c r="H92" s="96">
        <v>254.458259</v>
      </c>
      <c r="I92" s="99">
        <f t="shared" ref="I92:I99" si="22">+H92/G92</f>
        <v>0.89091285013086563</v>
      </c>
      <c r="J92" s="107">
        <f>D92/$D$99</f>
        <v>0.67508519994390193</v>
      </c>
      <c r="K92" s="42"/>
      <c r="L92" s="42"/>
      <c r="M92" s="44"/>
      <c r="N92" s="40"/>
      <c r="O92" s="27"/>
      <c r="P92" s="33"/>
    </row>
    <row r="93" spans="2:16" ht="12" customHeight="1" x14ac:dyDescent="0.25">
      <c r="B93" s="32"/>
      <c r="C93" s="97" t="s">
        <v>98</v>
      </c>
      <c r="D93" s="98">
        <v>162.39178899999999</v>
      </c>
      <c r="E93" s="95">
        <v>97.189566999999997</v>
      </c>
      <c r="F93" s="99">
        <f t="shared" si="21"/>
        <v>0.59848818464583819</v>
      </c>
      <c r="G93" s="96">
        <v>313.780507</v>
      </c>
      <c r="H93" s="96">
        <v>279.75216599999999</v>
      </c>
      <c r="I93" s="99">
        <f t="shared" si="22"/>
        <v>0.89155368086647901</v>
      </c>
      <c r="J93" s="107">
        <f t="shared" ref="J93:J98" si="23">D93/$D$99</f>
        <v>0.19164458612321592</v>
      </c>
      <c r="K93" s="42"/>
      <c r="L93" s="42"/>
      <c r="M93" s="44"/>
      <c r="N93" s="40"/>
      <c r="O93" s="27"/>
      <c r="P93" s="33"/>
    </row>
    <row r="94" spans="2:16" ht="12" customHeight="1" x14ac:dyDescent="0.25">
      <c r="B94" s="32"/>
      <c r="C94" s="97" t="s">
        <v>97</v>
      </c>
      <c r="D94" s="98">
        <v>103.517825</v>
      </c>
      <c r="E94" s="95">
        <v>65.256236999999999</v>
      </c>
      <c r="F94" s="99">
        <f t="shared" si="21"/>
        <v>0.63038647691834715</v>
      </c>
      <c r="G94" s="96">
        <v>36.256444000000002</v>
      </c>
      <c r="H94" s="96">
        <v>29.968017</v>
      </c>
      <c r="I94" s="99">
        <f t="shared" si="22"/>
        <v>0.8265569839116047</v>
      </c>
      <c r="J94" s="107">
        <f t="shared" si="23"/>
        <v>0.12216523292628112</v>
      </c>
      <c r="K94" s="42"/>
      <c r="L94" s="42"/>
      <c r="M94" s="44"/>
      <c r="N94" s="40"/>
      <c r="O94" s="27"/>
      <c r="P94" s="33"/>
    </row>
    <row r="95" spans="2:16" ht="12" customHeight="1" x14ac:dyDescent="0.25">
      <c r="B95" s="32"/>
      <c r="C95" s="97" t="s">
        <v>101</v>
      </c>
      <c r="D95" s="98">
        <v>6.9962200000000001</v>
      </c>
      <c r="E95" s="95">
        <v>2.4651420000000002</v>
      </c>
      <c r="F95" s="99">
        <f t="shared" si="21"/>
        <v>0.35235341370054118</v>
      </c>
      <c r="G95" s="96">
        <v>6.8392580000000001</v>
      </c>
      <c r="H95" s="96">
        <v>4.272716</v>
      </c>
      <c r="I95" s="99">
        <f t="shared" si="22"/>
        <v>0.62473385270741355</v>
      </c>
      <c r="J95" s="107">
        <f t="shared" si="23"/>
        <v>8.2564992638080106E-3</v>
      </c>
      <c r="K95" s="42"/>
      <c r="L95" s="42"/>
      <c r="M95" s="44"/>
      <c r="N95" s="40"/>
      <c r="O95" s="27"/>
      <c r="P95" s="33"/>
    </row>
    <row r="96" spans="2:16" ht="12" customHeight="1" x14ac:dyDescent="0.25">
      <c r="B96" s="32"/>
      <c r="C96" s="97" t="s">
        <v>100</v>
      </c>
      <c r="D96" s="98">
        <v>2.4136869999999999</v>
      </c>
      <c r="E96" s="95">
        <v>0.68182799999999999</v>
      </c>
      <c r="F96" s="99">
        <f t="shared" si="21"/>
        <v>0.28248401719029848</v>
      </c>
      <c r="G96" s="96">
        <v>3.694394</v>
      </c>
      <c r="H96" s="96">
        <v>2.9644400000000002</v>
      </c>
      <c r="I96" s="99">
        <f t="shared" si="22"/>
        <v>0.80241576832357353</v>
      </c>
      <c r="J96" s="107">
        <f t="shared" si="23"/>
        <v>2.8484817427929603E-3</v>
      </c>
      <c r="K96" s="42"/>
      <c r="L96" s="42"/>
      <c r="M96" s="44"/>
      <c r="N96" s="40"/>
      <c r="O96" s="27"/>
      <c r="P96" s="33"/>
    </row>
    <row r="97" spans="2:16" ht="12" customHeight="1" x14ac:dyDescent="0.25">
      <c r="B97" s="32"/>
      <c r="C97" s="97"/>
      <c r="D97" s="98"/>
      <c r="E97" s="95"/>
      <c r="F97" s="99" t="e">
        <f t="shared" si="21"/>
        <v>#DIV/0!</v>
      </c>
      <c r="G97" s="93"/>
      <c r="H97" s="94"/>
      <c r="I97" s="99" t="e">
        <f t="shared" si="22"/>
        <v>#DIV/0!</v>
      </c>
      <c r="J97" s="107">
        <f t="shared" si="23"/>
        <v>0</v>
      </c>
      <c r="K97" s="42"/>
      <c r="L97" s="42"/>
      <c r="M97" s="44"/>
      <c r="N97" s="40"/>
      <c r="O97" s="27"/>
      <c r="P97" s="33"/>
    </row>
    <row r="98" spans="2:16" ht="12" customHeight="1" x14ac:dyDescent="0.25">
      <c r="B98" s="32"/>
      <c r="C98" s="97"/>
      <c r="D98" s="98"/>
      <c r="E98" s="95"/>
      <c r="F98" s="99" t="e">
        <f t="shared" si="21"/>
        <v>#DIV/0!</v>
      </c>
      <c r="G98" s="93"/>
      <c r="H98" s="94"/>
      <c r="I98" s="99" t="e">
        <f t="shared" si="22"/>
        <v>#DIV/0!</v>
      </c>
      <c r="J98" s="107">
        <f t="shared" si="23"/>
        <v>0</v>
      </c>
      <c r="K98" s="42"/>
      <c r="L98" s="42"/>
      <c r="M98" s="44"/>
      <c r="N98" s="40"/>
      <c r="O98" s="27"/>
      <c r="P98" s="33"/>
    </row>
    <row r="99" spans="2:16" ht="12" customHeight="1" x14ac:dyDescent="0.25">
      <c r="B99" s="32"/>
      <c r="C99" s="100" t="s">
        <v>9</v>
      </c>
      <c r="D99" s="98">
        <f t="shared" ref="D99:E99" si="24">SUM(D92:D98)</f>
        <v>847.35912600000006</v>
      </c>
      <c r="E99" s="95">
        <f t="shared" si="24"/>
        <v>521.9112990000001</v>
      </c>
      <c r="F99" s="99">
        <f t="shared" si="21"/>
        <v>0.61592692281926287</v>
      </c>
      <c r="G99" s="98">
        <f t="shared" ref="G99:H99" si="25">SUM(G92:G98)</f>
        <v>646.18581099999994</v>
      </c>
      <c r="H99" s="95">
        <f t="shared" si="25"/>
        <v>571.41559799999993</v>
      </c>
      <c r="I99" s="99">
        <f t="shared" si="22"/>
        <v>0.88428991827553449</v>
      </c>
      <c r="J99" s="42"/>
      <c r="K99" s="42"/>
      <c r="L99" s="42"/>
      <c r="M99" s="44"/>
      <c r="N99" s="40"/>
      <c r="O99" s="27"/>
      <c r="P99" s="33"/>
    </row>
    <row r="100" spans="2:16" ht="12" customHeight="1" x14ac:dyDescent="0.25">
      <c r="B100" s="32"/>
      <c r="E100" s="41"/>
      <c r="F100" s="42"/>
      <c r="G100" s="42"/>
      <c r="H100" s="43"/>
      <c r="I100" s="42"/>
      <c r="J100" s="42"/>
      <c r="K100" s="42"/>
      <c r="L100" s="42"/>
      <c r="M100" s="44"/>
      <c r="N100" s="40"/>
      <c r="O100" s="27"/>
      <c r="P100" s="33"/>
    </row>
    <row r="101" spans="2:16" ht="12" customHeight="1" x14ac:dyDescent="0.25">
      <c r="B101" s="32"/>
      <c r="C101" s="54" t="s">
        <v>58</v>
      </c>
      <c r="E101" s="41"/>
      <c r="F101" s="42"/>
      <c r="G101" s="42"/>
      <c r="H101" s="43"/>
      <c r="I101" s="42"/>
      <c r="J101" s="42"/>
      <c r="K101" s="42"/>
      <c r="L101" s="42"/>
      <c r="M101" s="44"/>
      <c r="N101" s="40"/>
      <c r="O101" s="27"/>
      <c r="P101" s="33"/>
    </row>
    <row r="102" spans="2:16" ht="12" customHeight="1" x14ac:dyDescent="0.25">
      <c r="B102" s="32"/>
      <c r="E102" s="41"/>
      <c r="F102" s="42"/>
      <c r="G102" s="42"/>
      <c r="H102" s="43"/>
      <c r="I102" s="42"/>
      <c r="J102" s="42"/>
      <c r="K102" s="42"/>
      <c r="L102" s="42"/>
      <c r="M102" s="44"/>
      <c r="N102" s="40"/>
      <c r="O102" s="27"/>
      <c r="P102" s="33"/>
    </row>
    <row r="103" spans="2:16" ht="12" customHeight="1" x14ac:dyDescent="0.25">
      <c r="B103" s="32"/>
      <c r="C103" s="106" t="s">
        <v>60</v>
      </c>
      <c r="D103" s="106" t="s">
        <v>94</v>
      </c>
      <c r="E103" s="105" t="s">
        <v>95</v>
      </c>
      <c r="F103" s="106" t="s">
        <v>59</v>
      </c>
      <c r="G103" s="106" t="s">
        <v>56</v>
      </c>
      <c r="H103" s="106" t="s">
        <v>57</v>
      </c>
      <c r="I103" s="106" t="s">
        <v>59</v>
      </c>
      <c r="J103" s="42"/>
      <c r="K103" s="42"/>
      <c r="L103" s="42"/>
      <c r="M103" s="44"/>
      <c r="N103" s="40"/>
      <c r="O103" s="27"/>
      <c r="P103" s="33"/>
    </row>
    <row r="104" spans="2:16" ht="12" customHeight="1" x14ac:dyDescent="0.25">
      <c r="B104" s="32"/>
      <c r="C104" s="97" t="s">
        <v>99</v>
      </c>
      <c r="D104" s="98">
        <v>3000.932303</v>
      </c>
      <c r="E104" s="95">
        <v>1611.508648</v>
      </c>
      <c r="F104" s="99">
        <f t="shared" ref="F104:F111" si="26">+E104/D104</f>
        <v>0.53700266626774351</v>
      </c>
      <c r="G104" s="96">
        <v>1585.8676250000001</v>
      </c>
      <c r="H104" s="96">
        <v>1183.950679</v>
      </c>
      <c r="I104" s="99">
        <f t="shared" ref="I104:I111" si="27">+H104/G104</f>
        <v>0.74656337031913367</v>
      </c>
      <c r="J104" s="107">
        <f>D104/$D$111</f>
        <v>0.78242709994394799</v>
      </c>
      <c r="K104" s="42"/>
      <c r="L104" s="42"/>
      <c r="M104" s="44"/>
      <c r="N104" s="40"/>
      <c r="O104" s="27"/>
      <c r="P104" s="33"/>
    </row>
    <row r="105" spans="2:16" ht="12" customHeight="1" x14ac:dyDescent="0.25">
      <c r="B105" s="32"/>
      <c r="C105" s="97" t="s">
        <v>101</v>
      </c>
      <c r="D105" s="98">
        <v>372.72408999999999</v>
      </c>
      <c r="E105" s="95">
        <v>174.670299</v>
      </c>
      <c r="F105" s="99">
        <f t="shared" si="26"/>
        <v>0.46863163312035988</v>
      </c>
      <c r="G105" s="96">
        <v>323.12353400000001</v>
      </c>
      <c r="H105" s="96">
        <v>111.670974</v>
      </c>
      <c r="I105" s="99">
        <f t="shared" si="27"/>
        <v>0.34559839271874265</v>
      </c>
      <c r="J105" s="107">
        <f t="shared" ref="J105:J110" si="28">D105/$D$111</f>
        <v>9.7179609325544675E-2</v>
      </c>
      <c r="K105" s="42"/>
      <c r="L105" s="42"/>
      <c r="M105" s="44"/>
      <c r="N105" s="40"/>
      <c r="O105" s="27"/>
      <c r="P105" s="33"/>
    </row>
    <row r="106" spans="2:16" ht="12" customHeight="1" x14ac:dyDescent="0.25">
      <c r="B106" s="32"/>
      <c r="C106" s="97" t="s">
        <v>97</v>
      </c>
      <c r="D106" s="98">
        <v>289.059077</v>
      </c>
      <c r="E106" s="95">
        <v>114.86072900000001</v>
      </c>
      <c r="F106" s="99">
        <f t="shared" si="26"/>
        <v>0.39736074089795842</v>
      </c>
      <c r="G106" s="96">
        <v>55.906446000000003</v>
      </c>
      <c r="H106" s="96">
        <v>40.527087000000002</v>
      </c>
      <c r="I106" s="99">
        <f t="shared" si="27"/>
        <v>0.72490902033014226</v>
      </c>
      <c r="J106" s="107">
        <f t="shared" si="28"/>
        <v>7.5365797190255504E-2</v>
      </c>
      <c r="K106" s="42"/>
      <c r="L106" s="42"/>
      <c r="M106" s="44"/>
      <c r="N106" s="40"/>
      <c r="O106" s="27"/>
      <c r="P106" s="33"/>
    </row>
    <row r="107" spans="2:16" ht="12" customHeight="1" x14ac:dyDescent="0.25">
      <c r="B107" s="32"/>
      <c r="C107" s="97" t="s">
        <v>98</v>
      </c>
      <c r="D107" s="98">
        <v>128.92733999999999</v>
      </c>
      <c r="E107" s="95">
        <v>65.803745000000006</v>
      </c>
      <c r="F107" s="99">
        <f t="shared" si="26"/>
        <v>0.51039403279397533</v>
      </c>
      <c r="G107" s="96">
        <v>444.85024199999998</v>
      </c>
      <c r="H107" s="96">
        <v>295.92674799999998</v>
      </c>
      <c r="I107" s="99">
        <f t="shared" si="27"/>
        <v>0.66522780041558338</v>
      </c>
      <c r="J107" s="107">
        <f t="shared" si="28"/>
        <v>3.3614968467913273E-2</v>
      </c>
      <c r="K107" s="42"/>
      <c r="L107" s="42"/>
      <c r="M107" s="44"/>
      <c r="N107" s="40"/>
      <c r="O107" s="27"/>
      <c r="P107" s="33"/>
    </row>
    <row r="108" spans="2:16" ht="12" customHeight="1" x14ac:dyDescent="0.25">
      <c r="B108" s="32"/>
      <c r="C108" s="97" t="s">
        <v>100</v>
      </c>
      <c r="D108" s="98">
        <v>43.771765000000002</v>
      </c>
      <c r="E108" s="95">
        <v>22.932694000000001</v>
      </c>
      <c r="F108" s="99">
        <f t="shared" si="26"/>
        <v>0.52391522251844314</v>
      </c>
      <c r="G108" s="96">
        <v>32.634016000000003</v>
      </c>
      <c r="H108" s="96">
        <v>27.003183</v>
      </c>
      <c r="I108" s="99">
        <f t="shared" si="27"/>
        <v>0.82745510083711415</v>
      </c>
      <c r="J108" s="107">
        <f t="shared" si="28"/>
        <v>1.1412525072338496E-2</v>
      </c>
      <c r="K108" s="42"/>
      <c r="L108" s="42"/>
      <c r="M108" s="44"/>
      <c r="N108" s="40"/>
      <c r="O108" s="27"/>
      <c r="P108" s="33"/>
    </row>
    <row r="109" spans="2:16" ht="12" customHeight="1" x14ac:dyDescent="0.25">
      <c r="B109" s="32"/>
      <c r="C109" s="97"/>
      <c r="D109" s="98"/>
      <c r="E109" s="95"/>
      <c r="F109" s="99" t="e">
        <f t="shared" si="26"/>
        <v>#DIV/0!</v>
      </c>
      <c r="G109" s="96"/>
      <c r="H109" s="96"/>
      <c r="I109" s="99" t="e">
        <f t="shared" si="27"/>
        <v>#DIV/0!</v>
      </c>
      <c r="J109" s="107">
        <f t="shared" si="28"/>
        <v>0</v>
      </c>
      <c r="K109" s="42"/>
      <c r="L109" s="42"/>
      <c r="M109" s="44"/>
      <c r="N109" s="40"/>
      <c r="O109" s="27"/>
      <c r="P109" s="33"/>
    </row>
    <row r="110" spans="2:16" ht="12" customHeight="1" x14ac:dyDescent="0.25">
      <c r="B110" s="32"/>
      <c r="C110" s="97"/>
      <c r="D110" s="98"/>
      <c r="E110" s="95"/>
      <c r="F110" s="99" t="e">
        <f t="shared" si="26"/>
        <v>#DIV/0!</v>
      </c>
      <c r="G110" s="96"/>
      <c r="H110" s="96"/>
      <c r="I110" s="99" t="e">
        <f t="shared" si="27"/>
        <v>#DIV/0!</v>
      </c>
      <c r="J110" s="107">
        <f t="shared" si="28"/>
        <v>0</v>
      </c>
      <c r="K110" s="42"/>
      <c r="L110" s="42"/>
      <c r="M110" s="44"/>
      <c r="N110" s="40"/>
      <c r="O110" s="27"/>
      <c r="P110" s="33"/>
    </row>
    <row r="111" spans="2:16" ht="12" customHeight="1" x14ac:dyDescent="0.25">
      <c r="B111" s="32"/>
      <c r="C111" s="100" t="s">
        <v>9</v>
      </c>
      <c r="D111" s="98">
        <f t="shared" ref="D111:E111" si="29">SUM(D104:D110)</f>
        <v>3835.4145750000002</v>
      </c>
      <c r="E111" s="95">
        <f t="shared" si="29"/>
        <v>1989.7761149999999</v>
      </c>
      <c r="F111" s="99">
        <f t="shared" si="26"/>
        <v>0.5187903617955042</v>
      </c>
      <c r="G111" s="98">
        <f t="shared" ref="G111:H111" si="30">SUM(G104:G110)</f>
        <v>2442.3818630000001</v>
      </c>
      <c r="H111" s="95">
        <f t="shared" si="30"/>
        <v>1659.078671</v>
      </c>
      <c r="I111" s="99">
        <f t="shared" si="27"/>
        <v>0.67928717295752372</v>
      </c>
      <c r="J111" s="42"/>
      <c r="K111" s="42"/>
      <c r="L111" s="42"/>
      <c r="M111" s="44"/>
      <c r="N111" s="40"/>
      <c r="O111" s="27"/>
      <c r="P111" s="33"/>
    </row>
    <row r="112" spans="2:16" ht="12" customHeight="1" x14ac:dyDescent="0.25">
      <c r="B112" s="32"/>
      <c r="E112" s="41"/>
      <c r="F112" s="42"/>
      <c r="G112" s="42"/>
      <c r="H112" s="43"/>
      <c r="I112" s="42"/>
      <c r="J112" s="42"/>
      <c r="K112" s="42"/>
      <c r="L112" s="42"/>
      <c r="M112" s="44"/>
      <c r="N112" s="40"/>
      <c r="O112" s="27"/>
      <c r="P112" s="33"/>
    </row>
    <row r="113" spans="2:16" ht="12" customHeight="1" x14ac:dyDescent="0.25">
      <c r="B113" s="32"/>
      <c r="E113" s="41"/>
      <c r="F113" s="42"/>
      <c r="G113" s="42"/>
      <c r="H113" s="43"/>
      <c r="I113" s="42"/>
      <c r="J113" s="42"/>
      <c r="K113" s="42"/>
      <c r="L113" s="42"/>
      <c r="M113" s="44"/>
      <c r="N113" s="40"/>
      <c r="O113" s="27"/>
      <c r="P113" s="33"/>
    </row>
    <row r="114" spans="2:16" x14ac:dyDescent="0.2">
      <c r="B114" s="32"/>
      <c r="P114" s="33"/>
    </row>
    <row r="115" spans="2:16" x14ac:dyDescent="0.2">
      <c r="B115" s="32"/>
      <c r="P115" s="33"/>
    </row>
    <row r="116" spans="2:16" x14ac:dyDescent="0.2">
      <c r="B116" s="32"/>
      <c r="P116" s="33"/>
    </row>
    <row r="117" spans="2:16" x14ac:dyDescent="0.2">
      <c r="B117" s="32"/>
      <c r="P117" s="33"/>
    </row>
    <row r="118" spans="2:16" x14ac:dyDescent="0.2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9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zoomScale="85" zoomScaleNormal="85" workbookViewId="0">
      <selection activeCell="I23" sqref="I23"/>
    </sheetView>
  </sheetViews>
  <sheetFormatPr baseColWidth="10" defaultColWidth="0" defaultRowHeight="12" x14ac:dyDescent="0.2"/>
  <cols>
    <col min="1" max="2" width="11.7109375" style="26" customWidth="1"/>
    <col min="3" max="3" width="38.7109375" style="26" customWidth="1"/>
    <col min="4" max="4" width="11.5703125" style="26" customWidth="1"/>
    <col min="5" max="5" width="11.7109375" style="26" customWidth="1"/>
    <col min="6" max="6" width="14" style="26" customWidth="1"/>
    <col min="7" max="7" width="13.28515625" style="26" customWidth="1"/>
    <col min="8" max="10" width="11.7109375" style="26" customWidth="1"/>
    <col min="11" max="11" width="12.85546875" style="26" customWidth="1"/>
    <col min="12" max="17" width="11.7109375" style="26" customWidth="1"/>
    <col min="18" max="20" width="0" style="26" hidden="1" customWidth="1"/>
    <col min="21" max="16384" width="11.42578125" style="26" hidden="1"/>
  </cols>
  <sheetData>
    <row r="1" spans="2:16" ht="9" customHeight="1" x14ac:dyDescent="0.25">
      <c r="C1" s="27"/>
      <c r="D1" s="27"/>
    </row>
    <row r="2" spans="2:16" x14ac:dyDescent="0.2">
      <c r="B2" s="201" t="s">
        <v>112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2:16" x14ac:dyDescent="0.2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2:16" x14ac:dyDescent="0.2">
      <c r="B4" s="28"/>
      <c r="G4" s="28"/>
      <c r="L4" s="28"/>
      <c r="M4" s="28"/>
    </row>
    <row r="5" spans="2:16" x14ac:dyDescent="0.2">
      <c r="B5" s="28"/>
      <c r="G5" s="28"/>
      <c r="L5" s="28"/>
      <c r="M5" s="28"/>
    </row>
    <row r="7" spans="2:16" x14ac:dyDescent="0.2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2:16" x14ac:dyDescent="0.2">
      <c r="B8" s="32"/>
      <c r="C8" s="202" t="s">
        <v>81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33"/>
    </row>
    <row r="9" spans="2:16" x14ac:dyDescent="0.2">
      <c r="B9" s="32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3"/>
    </row>
    <row r="10" spans="2:16" x14ac:dyDescent="0.2">
      <c r="B10" s="32"/>
      <c r="C10" s="56"/>
      <c r="D10" s="56"/>
      <c r="E10" s="56"/>
      <c r="L10" s="56"/>
      <c r="M10" s="56"/>
      <c r="N10" s="56"/>
      <c r="O10" s="56"/>
      <c r="P10" s="35"/>
    </row>
    <row r="11" spans="2:16" ht="14.45" customHeight="1" x14ac:dyDescent="0.2">
      <c r="B11" s="32"/>
      <c r="C11" s="56"/>
      <c r="E11" s="203" t="s">
        <v>107</v>
      </c>
      <c r="F11" s="204"/>
      <c r="G11" s="204"/>
      <c r="H11" s="204"/>
      <c r="I11" s="204"/>
      <c r="J11" s="204"/>
      <c r="K11" s="204"/>
      <c r="L11" s="204"/>
      <c r="M11" s="37"/>
      <c r="N11" s="206" t="s">
        <v>109</v>
      </c>
      <c r="O11" s="206"/>
      <c r="P11" s="207"/>
    </row>
    <row r="12" spans="2:16" ht="16.5" customHeight="1" x14ac:dyDescent="0.2">
      <c r="B12" s="32"/>
      <c r="C12" s="56"/>
      <c r="E12" s="205" t="s">
        <v>84</v>
      </c>
      <c r="F12" s="205"/>
      <c r="G12" s="205"/>
      <c r="H12" s="205"/>
      <c r="I12" s="205"/>
      <c r="J12" s="205"/>
      <c r="K12" s="205"/>
      <c r="L12" s="205"/>
      <c r="M12" s="38"/>
      <c r="N12" s="206"/>
      <c r="O12" s="206"/>
      <c r="P12" s="207"/>
    </row>
    <row r="13" spans="2:16" ht="11.25" customHeight="1" x14ac:dyDescent="0.2">
      <c r="B13" s="32"/>
      <c r="E13" s="200" t="s">
        <v>2</v>
      </c>
      <c r="F13" s="200"/>
      <c r="G13" s="200" t="s">
        <v>103</v>
      </c>
      <c r="H13" s="200"/>
      <c r="I13" s="200"/>
      <c r="J13" s="200" t="s">
        <v>104</v>
      </c>
      <c r="K13" s="200"/>
      <c r="L13" s="200"/>
      <c r="M13" s="50"/>
      <c r="N13" s="206"/>
      <c r="O13" s="206"/>
      <c r="P13" s="207"/>
    </row>
    <row r="14" spans="2:16" ht="11.25" customHeight="1" x14ac:dyDescent="0.25">
      <c r="B14" s="32"/>
      <c r="E14" s="200"/>
      <c r="F14" s="200"/>
      <c r="G14" s="154" t="s">
        <v>3</v>
      </c>
      <c r="H14" s="154" t="s">
        <v>4</v>
      </c>
      <c r="I14" s="154" t="s">
        <v>5</v>
      </c>
      <c r="J14" s="154" t="s">
        <v>3</v>
      </c>
      <c r="K14" s="154" t="s">
        <v>4</v>
      </c>
      <c r="L14" s="154" t="s">
        <v>5</v>
      </c>
      <c r="M14" s="90"/>
      <c r="O14" s="27"/>
      <c r="P14" s="33"/>
    </row>
    <row r="15" spans="2:16" ht="12" customHeight="1" x14ac:dyDescent="0.25">
      <c r="B15" s="32"/>
      <c r="D15" s="52"/>
      <c r="E15" s="198" t="s">
        <v>8</v>
      </c>
      <c r="F15" s="198"/>
      <c r="G15" s="155">
        <f>+D39</f>
        <v>290.05928300000005</v>
      </c>
      <c r="H15" s="155">
        <f>+E39</f>
        <v>262.52240999999998</v>
      </c>
      <c r="I15" s="156">
        <f>+H15/G15</f>
        <v>0.90506467258970624</v>
      </c>
      <c r="J15" s="155">
        <f t="shared" ref="J15:K15" si="0">+G39</f>
        <v>305.25338700000003</v>
      </c>
      <c r="K15" s="155">
        <f t="shared" si="0"/>
        <v>292.240273</v>
      </c>
      <c r="L15" s="156">
        <f t="shared" ref="L15:L18" si="1">+K15/J15</f>
        <v>0.95736946892582708</v>
      </c>
      <c r="M15" s="91"/>
      <c r="N15" s="52"/>
      <c r="O15" s="53">
        <f>(I15-L15)*100</f>
        <v>-5.2304796336120845</v>
      </c>
      <c r="P15" s="33"/>
    </row>
    <row r="16" spans="2:16" ht="12" customHeight="1" x14ac:dyDescent="0.25">
      <c r="B16" s="32"/>
      <c r="C16" s="55"/>
      <c r="D16" s="52"/>
      <c r="E16" s="198" t="s">
        <v>6</v>
      </c>
      <c r="F16" s="198"/>
      <c r="G16" s="155">
        <f>D55</f>
        <v>191.16306099999997</v>
      </c>
      <c r="H16" s="155">
        <f>E55</f>
        <v>111.86128300000001</v>
      </c>
      <c r="I16" s="156">
        <f t="shared" ref="I16:I18" si="2">+H16/G16</f>
        <v>0.58516160190592492</v>
      </c>
      <c r="J16" s="155">
        <f>G55</f>
        <v>160.54837499999999</v>
      </c>
      <c r="K16" s="155">
        <f>H55</f>
        <v>137.255289</v>
      </c>
      <c r="L16" s="156">
        <f t="shared" si="1"/>
        <v>0.85491546706716903</v>
      </c>
      <c r="M16" s="91"/>
      <c r="N16" s="52"/>
      <c r="O16" s="53">
        <f>(I16-L16)*100</f>
        <v>-26.975386516124409</v>
      </c>
      <c r="P16" s="33"/>
    </row>
    <row r="17" spans="2:16" ht="12" customHeight="1" x14ac:dyDescent="0.25">
      <c r="B17" s="32"/>
      <c r="D17" s="52"/>
      <c r="E17" s="198" t="s">
        <v>7</v>
      </c>
      <c r="F17" s="198"/>
      <c r="G17" s="98">
        <f>D71</f>
        <v>133.950357</v>
      </c>
      <c r="H17" s="98">
        <f>E71</f>
        <v>70.059461000000013</v>
      </c>
      <c r="I17" s="156">
        <f t="shared" si="2"/>
        <v>0.52302556386617183</v>
      </c>
      <c r="J17" s="98">
        <f>G71</f>
        <v>95.834602000000004</v>
      </c>
      <c r="K17" s="98">
        <f>H71</f>
        <v>63.885134000000001</v>
      </c>
      <c r="L17" s="156">
        <f t="shared" si="1"/>
        <v>0.66661866034566508</v>
      </c>
      <c r="M17" s="91"/>
      <c r="N17" s="52"/>
      <c r="O17" s="53">
        <f>(I17-L17)*100</f>
        <v>-14.359309647949326</v>
      </c>
      <c r="P17" s="33"/>
    </row>
    <row r="18" spans="2:16" ht="12" customHeight="1" x14ac:dyDescent="0.25">
      <c r="B18" s="32"/>
      <c r="D18" s="52"/>
      <c r="E18" s="199" t="s">
        <v>9</v>
      </c>
      <c r="F18" s="199"/>
      <c r="G18" s="157">
        <f>SUM(G15:G17)</f>
        <v>615.17270099999996</v>
      </c>
      <c r="H18" s="157">
        <f>SUM(H15:H17)</f>
        <v>444.44315399999999</v>
      </c>
      <c r="I18" s="156">
        <f t="shared" si="2"/>
        <v>0.72246891527782542</v>
      </c>
      <c r="J18" s="157">
        <f>SUM(J15:J17)</f>
        <v>561.63636400000007</v>
      </c>
      <c r="K18" s="157">
        <f>SUM(K15:K17)</f>
        <v>493.380696</v>
      </c>
      <c r="L18" s="156">
        <f t="shared" si="1"/>
        <v>0.87846999878376808</v>
      </c>
      <c r="M18" s="92"/>
      <c r="N18" s="54"/>
      <c r="O18" s="53">
        <f>(I18-L18)*100</f>
        <v>-15.600108350594265</v>
      </c>
      <c r="P18" s="33"/>
    </row>
    <row r="19" spans="2:16" ht="12" customHeight="1" x14ac:dyDescent="0.25">
      <c r="B19" s="32"/>
      <c r="E19" s="89" t="s">
        <v>111</v>
      </c>
      <c r="F19" s="126"/>
      <c r="G19" s="126"/>
      <c r="H19" s="126"/>
      <c r="I19" s="126"/>
      <c r="J19" s="126"/>
      <c r="K19" s="126"/>
      <c r="L19" s="126"/>
      <c r="M19" s="51"/>
      <c r="N19" s="40"/>
      <c r="O19" s="27"/>
      <c r="P19" s="33"/>
    </row>
    <row r="20" spans="2:16" ht="12" customHeight="1" x14ac:dyDescent="0.25">
      <c r="B20" s="32"/>
      <c r="E20" s="41" t="s">
        <v>10</v>
      </c>
      <c r="F20" s="42"/>
      <c r="G20" s="42"/>
      <c r="H20" s="43"/>
      <c r="I20" s="42"/>
      <c r="J20" s="42"/>
      <c r="K20" s="42"/>
      <c r="L20" s="42"/>
      <c r="M20" s="44"/>
      <c r="N20" s="40"/>
      <c r="O20" s="27"/>
      <c r="P20" s="33"/>
    </row>
    <row r="21" spans="2:16" ht="12" customHeight="1" x14ac:dyDescent="0.25">
      <c r="B21" s="32"/>
      <c r="E21" s="41"/>
      <c r="F21" s="42"/>
      <c r="G21" s="42"/>
      <c r="H21" s="43"/>
      <c r="I21" s="42"/>
      <c r="J21" s="42"/>
      <c r="K21" s="42"/>
      <c r="L21" s="42"/>
      <c r="M21" s="44"/>
      <c r="N21" s="40"/>
      <c r="O21" s="27"/>
      <c r="P21" s="33"/>
    </row>
    <row r="22" spans="2:16" ht="12" customHeight="1" x14ac:dyDescent="0.25">
      <c r="B22" s="32"/>
      <c r="C22" s="54"/>
      <c r="E22" s="41"/>
      <c r="F22" s="42"/>
      <c r="G22" s="42"/>
      <c r="H22" s="43"/>
      <c r="I22" s="42"/>
      <c r="J22" s="42"/>
      <c r="K22" s="42"/>
      <c r="L22" s="42"/>
      <c r="M22" s="44"/>
      <c r="N22" s="40"/>
      <c r="O22" s="27"/>
      <c r="P22" s="33"/>
    </row>
    <row r="23" spans="2:16" ht="12" customHeight="1" x14ac:dyDescent="0.25">
      <c r="B23" s="32"/>
      <c r="C23" s="54" t="s">
        <v>54</v>
      </c>
      <c r="E23" s="41"/>
      <c r="F23" s="42"/>
      <c r="G23" s="42"/>
      <c r="H23" s="43"/>
      <c r="I23" s="42"/>
      <c r="J23" s="42"/>
      <c r="K23" s="42"/>
      <c r="L23" s="42"/>
      <c r="M23" s="44"/>
      <c r="N23" s="40"/>
      <c r="O23" s="27"/>
      <c r="P23" s="33"/>
    </row>
    <row r="24" spans="2:16" ht="12" customHeight="1" x14ac:dyDescent="0.25">
      <c r="B24" s="32"/>
      <c r="C24" s="54"/>
      <c r="E24" s="41"/>
      <c r="F24" s="42"/>
      <c r="G24" s="42"/>
      <c r="H24" s="43"/>
      <c r="I24" s="42"/>
      <c r="J24" s="42"/>
      <c r="K24" s="42"/>
      <c r="L24" s="42"/>
      <c r="M24" s="44"/>
      <c r="N24" s="40"/>
      <c r="O24" s="27"/>
      <c r="P24" s="33"/>
    </row>
    <row r="25" spans="2:16" ht="12" customHeight="1" x14ac:dyDescent="0.25">
      <c r="B25" s="32"/>
      <c r="C25" s="54" t="s">
        <v>8</v>
      </c>
      <c r="E25" s="41"/>
      <c r="F25" s="42"/>
      <c r="G25" s="42"/>
      <c r="H25" s="43"/>
      <c r="I25" s="42"/>
      <c r="J25" s="42"/>
      <c r="K25" s="42"/>
      <c r="L25" s="42"/>
      <c r="M25" s="44"/>
      <c r="N25" s="40"/>
      <c r="O25" s="27"/>
      <c r="P25" s="33"/>
    </row>
    <row r="26" spans="2:16" ht="12" customHeight="1" x14ac:dyDescent="0.25">
      <c r="B26" s="32"/>
      <c r="E26" s="41"/>
      <c r="F26" s="42"/>
      <c r="G26" s="42"/>
      <c r="H26" s="43"/>
      <c r="I26" s="42"/>
      <c r="J26" s="42"/>
      <c r="K26" s="42"/>
      <c r="L26" s="42"/>
      <c r="M26" s="44"/>
      <c r="N26" s="40"/>
      <c r="O26" s="27"/>
      <c r="P26" s="33"/>
    </row>
    <row r="27" spans="2:16" ht="12" customHeight="1" x14ac:dyDescent="0.25">
      <c r="B27" s="32"/>
      <c r="C27" s="101" t="s">
        <v>55</v>
      </c>
      <c r="D27" s="101" t="s">
        <v>94</v>
      </c>
      <c r="E27" s="102" t="s">
        <v>95</v>
      </c>
      <c r="F27" s="101" t="s">
        <v>59</v>
      </c>
      <c r="G27" s="103" t="s">
        <v>56</v>
      </c>
      <c r="H27" s="103" t="s">
        <v>57</v>
      </c>
      <c r="I27" s="101" t="s">
        <v>59</v>
      </c>
      <c r="J27" s="42"/>
      <c r="K27" s="42"/>
      <c r="L27" s="42"/>
      <c r="M27" s="44"/>
      <c r="N27" s="40"/>
      <c r="O27" s="27"/>
      <c r="P27" s="33"/>
    </row>
    <row r="28" spans="2:16" ht="12" customHeight="1" x14ac:dyDescent="0.25">
      <c r="B28" s="32"/>
      <c r="C28" s="97" t="s">
        <v>62</v>
      </c>
      <c r="D28" s="98">
        <v>253.55013</v>
      </c>
      <c r="E28" s="95">
        <v>245.071516</v>
      </c>
      <c r="F28" s="99">
        <f>+E28/D28</f>
        <v>0.96656040365666551</v>
      </c>
      <c r="G28" s="96">
        <v>260.35774199999997</v>
      </c>
      <c r="H28" s="96">
        <v>251.668882</v>
      </c>
      <c r="I28" s="99">
        <f t="shared" ref="I28:I39" si="3">+H28/G28</f>
        <v>0.96662722631847076</v>
      </c>
      <c r="J28" s="42"/>
      <c r="K28" s="42"/>
      <c r="L28" s="42"/>
      <c r="M28" s="44"/>
      <c r="N28" s="40"/>
      <c r="O28" s="27"/>
      <c r="P28" s="33"/>
    </row>
    <row r="29" spans="2:16" ht="12" customHeight="1" x14ac:dyDescent="0.25">
      <c r="B29" s="32"/>
      <c r="C29" s="97" t="s">
        <v>61</v>
      </c>
      <c r="D29" s="98">
        <v>17.557476000000001</v>
      </c>
      <c r="E29" s="95">
        <v>10.170795</v>
      </c>
      <c r="F29" s="99">
        <f t="shared" ref="F29:F39" si="4">+E29/D29</f>
        <v>0.57928571282113672</v>
      </c>
      <c r="G29" s="96">
        <v>20.858616000000001</v>
      </c>
      <c r="H29" s="96">
        <v>19.95195</v>
      </c>
      <c r="I29" s="99">
        <f t="shared" si="3"/>
        <v>0.95653278242429884</v>
      </c>
      <c r="J29" s="42"/>
      <c r="K29" s="42"/>
      <c r="L29" s="42"/>
      <c r="M29" s="44"/>
      <c r="N29" s="40"/>
      <c r="O29" s="27"/>
      <c r="P29" s="33"/>
    </row>
    <row r="30" spans="2:16" ht="12" customHeight="1" x14ac:dyDescent="0.25">
      <c r="B30" s="32"/>
      <c r="C30" s="97" t="s">
        <v>74</v>
      </c>
      <c r="D30" s="98">
        <v>5.0610270000000002</v>
      </c>
      <c r="E30" s="95">
        <v>0.80148600000000003</v>
      </c>
      <c r="F30" s="99">
        <f t="shared" si="4"/>
        <v>0.15836430036828494</v>
      </c>
      <c r="G30" s="96">
        <v>0.80767900000000004</v>
      </c>
      <c r="H30" s="96">
        <v>0.73482999999999998</v>
      </c>
      <c r="I30" s="99">
        <f t="shared" si="3"/>
        <v>0.90980451392199124</v>
      </c>
      <c r="J30" s="42"/>
      <c r="K30" s="42"/>
      <c r="L30" s="42"/>
      <c r="M30" s="44"/>
      <c r="N30" s="40"/>
      <c r="O30" s="27"/>
      <c r="P30" s="33"/>
    </row>
    <row r="31" spans="2:16" ht="12" customHeight="1" x14ac:dyDescent="0.25">
      <c r="B31" s="32"/>
      <c r="C31" s="97" t="s">
        <v>67</v>
      </c>
      <c r="D31" s="98">
        <v>2.9480050000000002</v>
      </c>
      <c r="E31" s="95">
        <v>0.78345200000000004</v>
      </c>
      <c r="F31" s="99">
        <f t="shared" si="4"/>
        <v>0.26575667273291598</v>
      </c>
      <c r="G31" s="96">
        <v>8.7900480000000005</v>
      </c>
      <c r="H31" s="96">
        <v>8.6475930000000005</v>
      </c>
      <c r="I31" s="99">
        <f t="shared" si="3"/>
        <v>0.98379360385745329</v>
      </c>
      <c r="J31" s="42"/>
      <c r="K31" s="42"/>
      <c r="L31" s="42"/>
      <c r="M31" s="44"/>
      <c r="N31" s="40"/>
      <c r="O31" s="27"/>
      <c r="P31" s="33"/>
    </row>
    <row r="32" spans="2:16" ht="12" customHeight="1" x14ac:dyDescent="0.25">
      <c r="B32" s="32"/>
      <c r="C32" s="97" t="s">
        <v>66</v>
      </c>
      <c r="D32" s="98">
        <v>2.8106239999999998</v>
      </c>
      <c r="E32" s="95">
        <v>1.9352990000000001</v>
      </c>
      <c r="F32" s="99">
        <f t="shared" si="4"/>
        <v>0.68856559966754727</v>
      </c>
      <c r="G32" s="96">
        <v>1.9155</v>
      </c>
      <c r="H32" s="96">
        <v>1.9055</v>
      </c>
      <c r="I32" s="99">
        <f t="shared" si="3"/>
        <v>0.99477943095797439</v>
      </c>
      <c r="J32" s="42"/>
      <c r="K32" s="42"/>
      <c r="L32" s="42"/>
      <c r="M32" s="44"/>
      <c r="N32" s="40"/>
      <c r="O32" s="27"/>
      <c r="P32" s="33"/>
    </row>
    <row r="33" spans="2:16" ht="12" customHeight="1" x14ac:dyDescent="0.25">
      <c r="B33" s="32"/>
      <c r="C33" s="97" t="s">
        <v>64</v>
      </c>
      <c r="D33" s="98">
        <v>1.9281759999999999</v>
      </c>
      <c r="E33" s="95">
        <v>0.61831899999999995</v>
      </c>
      <c r="F33" s="99">
        <f t="shared" si="4"/>
        <v>0.32067560222718255</v>
      </c>
      <c r="G33" s="96">
        <v>3.9315479999999998</v>
      </c>
      <c r="H33" s="96">
        <v>3.8157000000000001</v>
      </c>
      <c r="I33" s="99">
        <f t="shared" si="3"/>
        <v>0.97053374396039427</v>
      </c>
      <c r="J33" s="42"/>
      <c r="K33" s="42"/>
      <c r="L33" s="42"/>
      <c r="M33" s="44"/>
      <c r="N33" s="40"/>
      <c r="O33" s="27"/>
      <c r="P33" s="33"/>
    </row>
    <row r="34" spans="2:16" ht="12" customHeight="1" x14ac:dyDescent="0.25">
      <c r="B34" s="32"/>
      <c r="C34" s="97" t="s">
        <v>63</v>
      </c>
      <c r="D34" s="98">
        <v>1.668169</v>
      </c>
      <c r="E34" s="95">
        <v>1.4625239999999999</v>
      </c>
      <c r="F34" s="99">
        <f t="shared" si="4"/>
        <v>0.876724120877441</v>
      </c>
      <c r="G34" s="96">
        <v>2.3542839999999998</v>
      </c>
      <c r="H34" s="96">
        <v>1.8657379999999999</v>
      </c>
      <c r="I34" s="99">
        <f t="shared" si="3"/>
        <v>0.79248637802406163</v>
      </c>
      <c r="J34" s="42"/>
      <c r="K34" s="42"/>
      <c r="L34" s="42"/>
      <c r="M34" s="44"/>
      <c r="N34" s="40"/>
      <c r="O34" s="27"/>
      <c r="P34" s="33"/>
    </row>
    <row r="35" spans="2:16" ht="12" customHeight="1" x14ac:dyDescent="0.25">
      <c r="B35" s="32"/>
      <c r="C35" s="97" t="s">
        <v>93</v>
      </c>
      <c r="D35" s="98">
        <v>1.3483620000000001</v>
      </c>
      <c r="E35" s="95">
        <v>0.43874800000000003</v>
      </c>
      <c r="F35" s="99">
        <f t="shared" si="4"/>
        <v>0.3253933290911491</v>
      </c>
      <c r="G35" s="96">
        <v>2.3124189999999998</v>
      </c>
      <c r="H35" s="96">
        <v>0.287582</v>
      </c>
      <c r="I35" s="99">
        <f t="shared" si="3"/>
        <v>0.12436413988987291</v>
      </c>
      <c r="J35" s="42"/>
      <c r="K35" s="42"/>
      <c r="L35" s="42"/>
      <c r="M35" s="44"/>
      <c r="N35" s="40"/>
      <c r="O35" s="27"/>
      <c r="P35" s="33"/>
    </row>
    <row r="36" spans="2:16" ht="12" customHeight="1" x14ac:dyDescent="0.25">
      <c r="B36" s="32"/>
      <c r="C36" s="97" t="s">
        <v>65</v>
      </c>
      <c r="D36" s="98">
        <v>0.82726500000000003</v>
      </c>
      <c r="E36" s="95">
        <v>0.48769600000000002</v>
      </c>
      <c r="F36" s="99">
        <f t="shared" si="4"/>
        <v>0.58952814394420172</v>
      </c>
      <c r="G36" s="96">
        <v>2.5343689999999999</v>
      </c>
      <c r="H36" s="96">
        <v>2.5288539999999999</v>
      </c>
      <c r="I36" s="99">
        <f t="shared" si="3"/>
        <v>0.99782391593331521</v>
      </c>
      <c r="J36" s="42"/>
      <c r="K36" s="42"/>
      <c r="L36" s="42"/>
      <c r="M36" s="44"/>
      <c r="N36" s="40"/>
      <c r="O36" s="27"/>
      <c r="P36" s="33"/>
    </row>
    <row r="37" spans="2:16" ht="12" customHeight="1" x14ac:dyDescent="0.25">
      <c r="B37" s="32"/>
      <c r="C37" s="97" t="s">
        <v>69</v>
      </c>
      <c r="D37" s="98">
        <v>0.51079799999999997</v>
      </c>
      <c r="E37" s="95">
        <v>0.227995</v>
      </c>
      <c r="F37" s="99">
        <f t="shared" si="4"/>
        <v>0.44635061217937427</v>
      </c>
      <c r="G37" s="96">
        <v>0</v>
      </c>
      <c r="H37" s="96">
        <v>0</v>
      </c>
      <c r="I37" s="99" t="e">
        <f t="shared" si="3"/>
        <v>#DIV/0!</v>
      </c>
      <c r="J37" s="42"/>
      <c r="K37" s="42"/>
      <c r="L37" s="42"/>
      <c r="M37" s="44"/>
      <c r="N37" s="40"/>
      <c r="O37" s="27"/>
      <c r="P37" s="33"/>
    </row>
    <row r="38" spans="2:16" ht="12" customHeight="1" x14ac:dyDescent="0.25">
      <c r="B38" s="32"/>
      <c r="C38" s="97" t="s">
        <v>71</v>
      </c>
      <c r="D38" s="98">
        <v>1.849251</v>
      </c>
      <c r="E38" s="95">
        <v>0.52458000000000005</v>
      </c>
      <c r="F38" s="99">
        <f t="shared" si="4"/>
        <v>0.28367160542295233</v>
      </c>
      <c r="G38" s="96">
        <v>1.3911819999999999</v>
      </c>
      <c r="H38" s="96">
        <v>0.83364400000000005</v>
      </c>
      <c r="I38" s="99">
        <f t="shared" si="3"/>
        <v>0.5992343201680298</v>
      </c>
      <c r="J38" s="42"/>
      <c r="K38" s="42"/>
      <c r="L38" s="42"/>
      <c r="M38" s="44"/>
      <c r="N38" s="40"/>
      <c r="O38" s="27"/>
      <c r="P38" s="33"/>
    </row>
    <row r="39" spans="2:16" ht="12" customHeight="1" x14ac:dyDescent="0.25">
      <c r="B39" s="32"/>
      <c r="C39" s="100" t="s">
        <v>9</v>
      </c>
      <c r="D39" s="98">
        <f t="shared" ref="D39:E39" si="5">SUM(D28:D38)</f>
        <v>290.05928300000005</v>
      </c>
      <c r="E39" s="95">
        <f t="shared" si="5"/>
        <v>262.52240999999998</v>
      </c>
      <c r="F39" s="99">
        <f t="shared" si="4"/>
        <v>0.90506467258970624</v>
      </c>
      <c r="G39" s="96">
        <f t="shared" ref="G39:H39" si="6">SUM(G28:G38)</f>
        <v>305.25338700000003</v>
      </c>
      <c r="H39" s="96">
        <f t="shared" si="6"/>
        <v>292.240273</v>
      </c>
      <c r="I39" s="99">
        <f t="shared" si="3"/>
        <v>0.95736946892582708</v>
      </c>
      <c r="J39" s="42"/>
      <c r="K39" s="42"/>
      <c r="L39" s="42"/>
      <c r="M39" s="44"/>
      <c r="N39" s="40"/>
      <c r="O39" s="27"/>
      <c r="P39" s="33"/>
    </row>
    <row r="40" spans="2:16" ht="12" customHeight="1" x14ac:dyDescent="0.25">
      <c r="B40" s="32"/>
      <c r="E40" s="41"/>
      <c r="G40" s="42"/>
      <c r="H40" s="42"/>
      <c r="I40" s="42"/>
      <c r="J40" s="42"/>
      <c r="K40" s="42"/>
      <c r="L40" s="42"/>
      <c r="M40" s="44"/>
      <c r="N40" s="40"/>
      <c r="O40" s="27"/>
      <c r="P40" s="33"/>
    </row>
    <row r="41" spans="2:16" ht="12" customHeight="1" x14ac:dyDescent="0.25">
      <c r="B41" s="32"/>
      <c r="C41" s="54" t="s">
        <v>6</v>
      </c>
      <c r="E41" s="41"/>
      <c r="G41" s="42"/>
      <c r="H41" s="42"/>
      <c r="I41" s="42"/>
      <c r="J41" s="42"/>
      <c r="K41" s="42"/>
      <c r="L41" s="42"/>
      <c r="M41" s="44"/>
      <c r="N41" s="40"/>
      <c r="O41" s="27"/>
      <c r="P41" s="33"/>
    </row>
    <row r="42" spans="2:16" ht="12" customHeight="1" x14ac:dyDescent="0.25">
      <c r="B42" s="32"/>
      <c r="E42" s="41"/>
      <c r="G42" s="42"/>
      <c r="H42" s="42"/>
      <c r="I42" s="42"/>
      <c r="J42" s="42"/>
      <c r="K42" s="42"/>
      <c r="L42" s="42"/>
      <c r="M42" s="44"/>
      <c r="N42" s="40"/>
      <c r="O42" s="27"/>
      <c r="P42" s="33"/>
    </row>
    <row r="43" spans="2:16" ht="12" customHeight="1" x14ac:dyDescent="0.25">
      <c r="B43" s="32"/>
      <c r="C43" s="101" t="s">
        <v>55</v>
      </c>
      <c r="D43" s="101" t="s">
        <v>94</v>
      </c>
      <c r="E43" s="102" t="s">
        <v>95</v>
      </c>
      <c r="F43" s="101" t="s">
        <v>59</v>
      </c>
      <c r="G43" s="103" t="s">
        <v>56</v>
      </c>
      <c r="H43" s="103" t="s">
        <v>57</v>
      </c>
      <c r="I43" s="101" t="s">
        <v>59</v>
      </c>
      <c r="J43" s="42"/>
      <c r="K43" s="42"/>
      <c r="L43" s="42"/>
      <c r="M43" s="44"/>
      <c r="N43" s="40"/>
      <c r="O43" s="27"/>
      <c r="P43" s="33"/>
    </row>
    <row r="44" spans="2:16" ht="12" customHeight="1" x14ac:dyDescent="0.25">
      <c r="B44" s="32"/>
      <c r="C44" s="97" t="s">
        <v>61</v>
      </c>
      <c r="D44" s="98">
        <v>57.654566000000003</v>
      </c>
      <c r="E44" s="95">
        <v>39.324382999999997</v>
      </c>
      <c r="F44" s="99">
        <f t="shared" ref="F44:F55" si="7">+E44/D44</f>
        <v>0.68206884082693464</v>
      </c>
      <c r="G44" s="96">
        <v>35.978631999999998</v>
      </c>
      <c r="H44" s="96">
        <v>33.535778000000001</v>
      </c>
      <c r="I44" s="99">
        <f t="shared" ref="I44:I55" si="8">+H44/G44</f>
        <v>0.93210264359134065</v>
      </c>
      <c r="J44" s="42"/>
      <c r="K44" s="42"/>
      <c r="L44" s="42"/>
      <c r="M44" s="44"/>
      <c r="N44" s="40"/>
      <c r="O44" s="27"/>
      <c r="P44" s="33"/>
    </row>
    <row r="45" spans="2:16" ht="12" customHeight="1" x14ac:dyDescent="0.25">
      <c r="B45" s="32"/>
      <c r="C45" s="97" t="s">
        <v>62</v>
      </c>
      <c r="D45" s="98">
        <v>55.156050999999998</v>
      </c>
      <c r="E45" s="95">
        <v>31.674992</v>
      </c>
      <c r="F45" s="99">
        <f t="shared" si="7"/>
        <v>0.57427954731566988</v>
      </c>
      <c r="G45" s="96">
        <v>58.708289999999998</v>
      </c>
      <c r="H45" s="96">
        <v>51.768093</v>
      </c>
      <c r="I45" s="99">
        <f t="shared" si="8"/>
        <v>0.88178505965682197</v>
      </c>
      <c r="J45" s="42"/>
      <c r="K45" s="42"/>
      <c r="L45" s="42"/>
      <c r="M45" s="44"/>
      <c r="N45" s="40"/>
      <c r="O45" s="27"/>
      <c r="P45" s="33"/>
    </row>
    <row r="46" spans="2:16" ht="12" customHeight="1" x14ac:dyDescent="0.25">
      <c r="B46" s="32"/>
      <c r="C46" s="97" t="s">
        <v>63</v>
      </c>
      <c r="D46" s="98">
        <v>25.049571</v>
      </c>
      <c r="E46" s="95">
        <v>10.280745</v>
      </c>
      <c r="F46" s="99">
        <f t="shared" si="7"/>
        <v>0.41041601071730927</v>
      </c>
      <c r="G46" s="96">
        <v>11.503149000000001</v>
      </c>
      <c r="H46" s="96">
        <v>10.860096</v>
      </c>
      <c r="I46" s="99">
        <f t="shared" si="8"/>
        <v>0.94409765534637513</v>
      </c>
      <c r="J46" s="42"/>
      <c r="K46" s="42"/>
      <c r="L46" s="42"/>
      <c r="M46" s="44"/>
      <c r="N46" s="40"/>
      <c r="O46" s="27"/>
      <c r="P46" s="33"/>
    </row>
    <row r="47" spans="2:16" ht="12" customHeight="1" x14ac:dyDescent="0.25">
      <c r="B47" s="32"/>
      <c r="C47" s="97" t="s">
        <v>67</v>
      </c>
      <c r="D47" s="98">
        <v>24.263434</v>
      </c>
      <c r="E47" s="95">
        <v>13.595138</v>
      </c>
      <c r="F47" s="99">
        <f t="shared" si="7"/>
        <v>0.56031384510535487</v>
      </c>
      <c r="G47" s="96">
        <v>26.905712000000001</v>
      </c>
      <c r="H47" s="96">
        <v>20.646763</v>
      </c>
      <c r="I47" s="99">
        <f t="shared" si="8"/>
        <v>0.76737471210574171</v>
      </c>
      <c r="J47" s="42"/>
      <c r="K47" s="42"/>
      <c r="L47" s="42"/>
      <c r="M47" s="44"/>
      <c r="N47" s="40"/>
      <c r="O47" s="27"/>
      <c r="P47" s="33"/>
    </row>
    <row r="48" spans="2:16" ht="12" customHeight="1" x14ac:dyDescent="0.25">
      <c r="B48" s="32"/>
      <c r="C48" s="97" t="s">
        <v>65</v>
      </c>
      <c r="D48" s="98">
        <v>15.101283</v>
      </c>
      <c r="E48" s="95">
        <v>11.368366999999999</v>
      </c>
      <c r="F48" s="99">
        <f t="shared" si="7"/>
        <v>0.7528080230004297</v>
      </c>
      <c r="G48" s="96">
        <v>18.415355000000002</v>
      </c>
      <c r="H48" s="96">
        <v>14.730181</v>
      </c>
      <c r="I48" s="99">
        <f t="shared" si="8"/>
        <v>0.79988580182136038</v>
      </c>
      <c r="J48" s="42"/>
      <c r="K48" s="42"/>
      <c r="L48" s="42"/>
      <c r="M48" s="44"/>
      <c r="N48" s="40"/>
      <c r="O48" s="27"/>
      <c r="P48" s="33"/>
    </row>
    <row r="49" spans="2:16" ht="12" customHeight="1" x14ac:dyDescent="0.25">
      <c r="B49" s="32"/>
      <c r="C49" s="97" t="s">
        <v>66</v>
      </c>
      <c r="D49" s="98">
        <v>7.3177060000000003</v>
      </c>
      <c r="E49" s="95">
        <v>2.721867</v>
      </c>
      <c r="F49" s="99">
        <f t="shared" si="7"/>
        <v>0.37195632073767382</v>
      </c>
      <c r="G49" s="96">
        <v>2.7051159999999999</v>
      </c>
      <c r="H49" s="96">
        <v>0.92991599999999996</v>
      </c>
      <c r="I49" s="99">
        <f t="shared" si="8"/>
        <v>0.34376196806347675</v>
      </c>
      <c r="J49" s="42"/>
      <c r="K49" s="42"/>
      <c r="L49" s="42"/>
      <c r="M49" s="44"/>
      <c r="N49" s="40"/>
      <c r="O49" s="27"/>
      <c r="P49" s="33"/>
    </row>
    <row r="50" spans="2:16" ht="12" customHeight="1" x14ac:dyDescent="0.25">
      <c r="B50" s="32"/>
      <c r="C50" s="97" t="s">
        <v>76</v>
      </c>
      <c r="D50" s="98">
        <v>2.750845</v>
      </c>
      <c r="E50" s="95">
        <v>0.80894100000000002</v>
      </c>
      <c r="F50" s="99">
        <f t="shared" si="7"/>
        <v>0.2940700039442426</v>
      </c>
      <c r="G50" s="96">
        <v>0</v>
      </c>
      <c r="H50" s="96">
        <v>0</v>
      </c>
      <c r="I50" s="99" t="e">
        <f t="shared" si="8"/>
        <v>#DIV/0!</v>
      </c>
      <c r="J50" s="42"/>
      <c r="K50" s="42"/>
      <c r="L50" s="42"/>
      <c r="M50" s="44"/>
      <c r="N50" s="40"/>
      <c r="O50" s="27"/>
      <c r="P50" s="33"/>
    </row>
    <row r="51" spans="2:16" ht="12" customHeight="1" x14ac:dyDescent="0.25">
      <c r="B51" s="32"/>
      <c r="C51" s="97" t="s">
        <v>74</v>
      </c>
      <c r="D51" s="98">
        <v>2.113305</v>
      </c>
      <c r="E51" s="95">
        <v>1.359132</v>
      </c>
      <c r="F51" s="99">
        <f t="shared" si="7"/>
        <v>0.64313101989537713</v>
      </c>
      <c r="G51" s="96">
        <v>3.8466010000000002</v>
      </c>
      <c r="H51" s="96">
        <v>3.7180409999999999</v>
      </c>
      <c r="I51" s="99">
        <f t="shared" si="8"/>
        <v>0.96657828560851511</v>
      </c>
      <c r="J51" s="42"/>
      <c r="K51" s="42"/>
      <c r="L51" s="42"/>
      <c r="M51" s="44"/>
      <c r="N51" s="40"/>
      <c r="O51" s="27"/>
      <c r="P51" s="33"/>
    </row>
    <row r="52" spans="2:16" ht="12" customHeight="1" x14ac:dyDescent="0.25">
      <c r="B52" s="32"/>
      <c r="C52" s="97" t="s">
        <v>79</v>
      </c>
      <c r="D52" s="98">
        <v>1.4597789999999999</v>
      </c>
      <c r="E52" s="95">
        <v>0.49867800000000001</v>
      </c>
      <c r="F52" s="99">
        <f t="shared" si="7"/>
        <v>0.34161198373178409</v>
      </c>
      <c r="G52" s="96">
        <v>1.7649090000000001</v>
      </c>
      <c r="H52" s="96">
        <v>0.34614299999999998</v>
      </c>
      <c r="I52" s="99">
        <f t="shared" si="8"/>
        <v>0.19612512599799761</v>
      </c>
      <c r="J52" s="42"/>
      <c r="K52" s="42"/>
      <c r="L52" s="42"/>
      <c r="M52" s="44"/>
      <c r="N52" s="40"/>
      <c r="O52" s="27"/>
      <c r="P52" s="33"/>
    </row>
    <row r="53" spans="2:16" ht="12" customHeight="1" x14ac:dyDescent="0.25">
      <c r="B53" s="32"/>
      <c r="C53" s="97" t="s">
        <v>68</v>
      </c>
      <c r="D53" s="98">
        <v>0.29652099999999998</v>
      </c>
      <c r="E53" s="95">
        <v>0.22903999999999999</v>
      </c>
      <c r="F53" s="99">
        <f t="shared" si="7"/>
        <v>0.77242421278762718</v>
      </c>
      <c r="G53" s="96">
        <v>0.217698</v>
      </c>
      <c r="H53" s="96">
        <v>0.217365</v>
      </c>
      <c r="I53" s="99">
        <f t="shared" si="8"/>
        <v>0.99847035801890693</v>
      </c>
      <c r="J53" s="42"/>
      <c r="K53" s="42"/>
      <c r="L53" s="42"/>
      <c r="M53" s="44"/>
      <c r="N53" s="40"/>
      <c r="O53" s="27"/>
      <c r="P53" s="33"/>
    </row>
    <row r="54" spans="2:16" ht="12" customHeight="1" x14ac:dyDescent="0.25">
      <c r="B54" s="32"/>
      <c r="C54" s="97" t="s">
        <v>71</v>
      </c>
      <c r="D54" s="98">
        <v>0</v>
      </c>
      <c r="E54" s="95">
        <v>0</v>
      </c>
      <c r="F54" s="99" t="e">
        <f t="shared" si="7"/>
        <v>#DIV/0!</v>
      </c>
      <c r="G54" s="96">
        <v>0.50291300000000005</v>
      </c>
      <c r="H54" s="96">
        <v>0.50291300000000005</v>
      </c>
      <c r="I54" s="99">
        <f t="shared" si="8"/>
        <v>1</v>
      </c>
      <c r="J54" s="42"/>
      <c r="K54" s="42"/>
      <c r="L54" s="42"/>
      <c r="M54" s="44"/>
      <c r="N54" s="40"/>
      <c r="O54" s="27"/>
      <c r="P54" s="33"/>
    </row>
    <row r="55" spans="2:16" ht="12" customHeight="1" x14ac:dyDescent="0.25">
      <c r="B55" s="32"/>
      <c r="C55" s="100" t="s">
        <v>9</v>
      </c>
      <c r="D55" s="98">
        <f t="shared" ref="D55:E55" si="9">SUM(D44:D54)</f>
        <v>191.16306099999997</v>
      </c>
      <c r="E55" s="95">
        <f t="shared" si="9"/>
        <v>111.86128300000001</v>
      </c>
      <c r="F55" s="99">
        <f t="shared" si="7"/>
        <v>0.58516160190592492</v>
      </c>
      <c r="G55" s="96">
        <f t="shared" ref="G55:H55" si="10">SUM(G44:G54)</f>
        <v>160.54837499999999</v>
      </c>
      <c r="H55" s="96">
        <f t="shared" si="10"/>
        <v>137.255289</v>
      </c>
      <c r="I55" s="99">
        <f t="shared" si="8"/>
        <v>0.85491546706716903</v>
      </c>
      <c r="J55" s="42"/>
      <c r="K55" s="42"/>
      <c r="L55" s="42"/>
      <c r="M55" s="44"/>
      <c r="N55" s="40"/>
      <c r="O55" s="27"/>
      <c r="P55" s="33"/>
    </row>
    <row r="56" spans="2:16" ht="12" customHeight="1" x14ac:dyDescent="0.25">
      <c r="B56" s="32"/>
      <c r="E56" s="41"/>
      <c r="G56" s="42"/>
      <c r="H56" s="42"/>
      <c r="I56" s="42"/>
      <c r="J56" s="42"/>
      <c r="K56" s="42"/>
      <c r="L56" s="42"/>
      <c r="M56" s="44"/>
      <c r="N56" s="40"/>
      <c r="O56" s="27"/>
      <c r="P56" s="33"/>
    </row>
    <row r="57" spans="2:16" ht="12" customHeight="1" x14ac:dyDescent="0.25">
      <c r="B57" s="32"/>
      <c r="C57" s="54" t="s">
        <v>58</v>
      </c>
      <c r="E57" s="41"/>
      <c r="G57" s="42"/>
      <c r="H57" s="42"/>
      <c r="I57" s="42"/>
      <c r="J57" s="42"/>
      <c r="K57" s="42"/>
      <c r="L57" s="42"/>
      <c r="M57" s="44"/>
      <c r="N57" s="40"/>
      <c r="O57" s="27"/>
      <c r="P57" s="33"/>
    </row>
    <row r="58" spans="2:16" ht="12" customHeight="1" x14ac:dyDescent="0.25">
      <c r="B58" s="32"/>
      <c r="E58" s="41"/>
      <c r="G58" s="42"/>
      <c r="H58" s="42"/>
      <c r="I58" s="42"/>
      <c r="J58" s="42"/>
      <c r="K58" s="42"/>
      <c r="L58" s="42"/>
      <c r="M58" s="44"/>
      <c r="N58" s="40"/>
      <c r="O58" s="27"/>
      <c r="P58" s="33"/>
    </row>
    <row r="59" spans="2:16" ht="12" customHeight="1" x14ac:dyDescent="0.25">
      <c r="B59" s="32"/>
      <c r="C59" s="101" t="s">
        <v>55</v>
      </c>
      <c r="D59" s="101" t="s">
        <v>94</v>
      </c>
      <c r="E59" s="102" t="s">
        <v>95</v>
      </c>
      <c r="F59" s="101" t="s">
        <v>59</v>
      </c>
      <c r="G59" s="103" t="s">
        <v>56</v>
      </c>
      <c r="H59" s="103" t="s">
        <v>57</v>
      </c>
      <c r="I59" s="101" t="s">
        <v>59</v>
      </c>
      <c r="J59" s="42"/>
      <c r="K59" s="42"/>
      <c r="L59" s="42"/>
      <c r="M59" s="44"/>
      <c r="N59" s="40"/>
      <c r="O59" s="27"/>
      <c r="P59" s="33"/>
    </row>
    <row r="60" spans="2:16" ht="12" customHeight="1" x14ac:dyDescent="0.25">
      <c r="B60" s="32"/>
      <c r="C60" s="97" t="s">
        <v>62</v>
      </c>
      <c r="D60" s="98">
        <v>63.023885</v>
      </c>
      <c r="E60" s="95">
        <v>25.970835000000001</v>
      </c>
      <c r="F60" s="99">
        <f t="shared" ref="F60:F71" si="11">+E60/D60</f>
        <v>0.4120792458287838</v>
      </c>
      <c r="G60" s="96">
        <v>24.567323999999999</v>
      </c>
      <c r="H60" s="96">
        <v>16.031244999999998</v>
      </c>
      <c r="I60" s="99">
        <f t="shared" ref="I60:I71" si="12">+H60/G60</f>
        <v>0.65254339463264288</v>
      </c>
      <c r="J60" s="42"/>
      <c r="K60" s="42"/>
      <c r="L60" s="42"/>
      <c r="M60" s="44"/>
      <c r="N60" s="40"/>
      <c r="O60" s="27"/>
      <c r="P60" s="33"/>
    </row>
    <row r="61" spans="2:16" ht="12" customHeight="1" x14ac:dyDescent="0.25">
      <c r="B61" s="32"/>
      <c r="C61" s="97" t="s">
        <v>66</v>
      </c>
      <c r="D61" s="98">
        <v>34.434491000000001</v>
      </c>
      <c r="E61" s="95">
        <v>22.605644999999999</v>
      </c>
      <c r="F61" s="99">
        <f t="shared" si="11"/>
        <v>0.6564826237739364</v>
      </c>
      <c r="G61" s="96">
        <v>34.434103</v>
      </c>
      <c r="H61" s="96">
        <v>21.298324999999998</v>
      </c>
      <c r="I61" s="99">
        <f t="shared" si="12"/>
        <v>0.61852417064559506</v>
      </c>
      <c r="J61" s="42"/>
      <c r="K61" s="42"/>
      <c r="L61" s="42"/>
      <c r="M61" s="44"/>
      <c r="N61" s="40"/>
      <c r="O61" s="27"/>
      <c r="P61" s="33"/>
    </row>
    <row r="62" spans="2:16" ht="12" customHeight="1" x14ac:dyDescent="0.25">
      <c r="B62" s="32"/>
      <c r="C62" s="97" t="s">
        <v>64</v>
      </c>
      <c r="D62" s="98">
        <v>10.000645</v>
      </c>
      <c r="E62" s="95">
        <v>4.361745</v>
      </c>
      <c r="F62" s="99">
        <f t="shared" si="11"/>
        <v>0.43614636855922789</v>
      </c>
      <c r="G62" s="96">
        <v>8.5444630000000004</v>
      </c>
      <c r="H62" s="96">
        <v>5.9400820000000003</v>
      </c>
      <c r="I62" s="99">
        <f t="shared" si="12"/>
        <v>0.69519664372120282</v>
      </c>
      <c r="J62" s="42"/>
      <c r="K62" s="42"/>
      <c r="L62" s="42"/>
      <c r="M62" s="44"/>
      <c r="N62" s="40"/>
      <c r="O62" s="27"/>
      <c r="P62" s="33"/>
    </row>
    <row r="63" spans="2:16" ht="12" customHeight="1" x14ac:dyDescent="0.25">
      <c r="B63" s="32"/>
      <c r="C63" s="97" t="s">
        <v>72</v>
      </c>
      <c r="D63" s="98">
        <v>6.9369829999999997</v>
      </c>
      <c r="E63" s="95">
        <v>4.7920819999999997</v>
      </c>
      <c r="F63" s="99">
        <f t="shared" si="11"/>
        <v>0.69080203886905878</v>
      </c>
      <c r="G63" s="96">
        <v>4.6608070000000001</v>
      </c>
      <c r="H63" s="96">
        <v>4.1326980000000004</v>
      </c>
      <c r="I63" s="99">
        <f t="shared" si="12"/>
        <v>0.88669151071906649</v>
      </c>
      <c r="J63" s="42"/>
      <c r="K63" s="42"/>
      <c r="L63" s="42"/>
      <c r="M63" s="44"/>
      <c r="N63" s="40"/>
      <c r="O63" s="27"/>
      <c r="P63" s="33"/>
    </row>
    <row r="64" spans="2:16" ht="12" customHeight="1" x14ac:dyDescent="0.25">
      <c r="B64" s="32"/>
      <c r="C64" s="97" t="s">
        <v>73</v>
      </c>
      <c r="D64" s="98">
        <v>5.9116369999999998</v>
      </c>
      <c r="E64" s="95">
        <v>3.6759750000000002</v>
      </c>
      <c r="F64" s="99">
        <f t="shared" si="11"/>
        <v>0.62182014897058135</v>
      </c>
      <c r="G64" s="96">
        <v>3.8678520000000001</v>
      </c>
      <c r="H64" s="96">
        <v>3.240815</v>
      </c>
      <c r="I64" s="99">
        <f t="shared" si="12"/>
        <v>0.83788495526716122</v>
      </c>
      <c r="J64" s="42"/>
      <c r="K64" s="42"/>
      <c r="L64" s="42"/>
      <c r="M64" s="44"/>
      <c r="N64" s="40"/>
      <c r="O64" s="27"/>
      <c r="P64" s="33"/>
    </row>
    <row r="65" spans="2:16" ht="12" customHeight="1" x14ac:dyDescent="0.25">
      <c r="B65" s="32"/>
      <c r="C65" s="97" t="s">
        <v>67</v>
      </c>
      <c r="D65" s="98">
        <v>5.6930120000000004</v>
      </c>
      <c r="E65" s="95">
        <v>4.0126239999999997</v>
      </c>
      <c r="F65" s="99">
        <f t="shared" si="11"/>
        <v>0.7048332236081708</v>
      </c>
      <c r="G65" s="96">
        <v>8.174811</v>
      </c>
      <c r="H65" s="96">
        <v>5.695703</v>
      </c>
      <c r="I65" s="99">
        <f t="shared" si="12"/>
        <v>0.69673818758623285</v>
      </c>
      <c r="J65" s="42"/>
      <c r="K65" s="42"/>
      <c r="L65" s="42"/>
      <c r="M65" s="44"/>
      <c r="N65" s="40"/>
      <c r="O65" s="27"/>
      <c r="P65" s="33"/>
    </row>
    <row r="66" spans="2:16" ht="12" customHeight="1" x14ac:dyDescent="0.25">
      <c r="B66" s="32"/>
      <c r="C66" s="97" t="s">
        <v>74</v>
      </c>
      <c r="D66" s="98">
        <v>5.3116700000000003</v>
      </c>
      <c r="E66" s="95">
        <v>3.5139369999999999</v>
      </c>
      <c r="F66" s="99">
        <f t="shared" si="11"/>
        <v>0.66155032221504717</v>
      </c>
      <c r="G66" s="96">
        <v>8.1144750000000005</v>
      </c>
      <c r="H66" s="96">
        <v>4.9757619999999996</v>
      </c>
      <c r="I66" s="99">
        <f t="shared" si="12"/>
        <v>0.61319580133033857</v>
      </c>
      <c r="J66" s="42"/>
      <c r="K66" s="42"/>
      <c r="L66" s="42"/>
      <c r="M66" s="44"/>
      <c r="N66" s="40"/>
      <c r="O66" s="27"/>
      <c r="P66" s="33"/>
    </row>
    <row r="67" spans="2:16" ht="12" customHeight="1" x14ac:dyDescent="0.25">
      <c r="B67" s="32"/>
      <c r="C67" s="97" t="s">
        <v>61</v>
      </c>
      <c r="D67" s="98">
        <v>1.170183</v>
      </c>
      <c r="E67" s="95">
        <v>0.55507399999999996</v>
      </c>
      <c r="F67" s="99">
        <f t="shared" si="11"/>
        <v>0.47434802932532771</v>
      </c>
      <c r="G67" s="96">
        <v>1.5802430000000001</v>
      </c>
      <c r="H67" s="96">
        <v>1.0148839999999999</v>
      </c>
      <c r="I67" s="99">
        <f t="shared" si="12"/>
        <v>0.64223287177984645</v>
      </c>
      <c r="J67" s="42"/>
      <c r="K67" s="42"/>
      <c r="L67" s="42"/>
      <c r="M67" s="44"/>
      <c r="N67" s="40"/>
      <c r="O67" s="27"/>
      <c r="P67" s="33"/>
    </row>
    <row r="68" spans="2:16" ht="12" customHeight="1" x14ac:dyDescent="0.25">
      <c r="B68" s="32"/>
      <c r="C68" s="97" t="s">
        <v>65</v>
      </c>
      <c r="D68" s="98">
        <v>0.51925200000000005</v>
      </c>
      <c r="E68" s="95">
        <v>0.385847</v>
      </c>
      <c r="F68" s="99">
        <f t="shared" si="11"/>
        <v>0.74308235692881286</v>
      </c>
      <c r="G68" s="96">
        <v>0.26239200000000001</v>
      </c>
      <c r="H68" s="96">
        <v>0.17308100000000001</v>
      </c>
      <c r="I68" s="99">
        <f t="shared" si="12"/>
        <v>0.65962758010914968</v>
      </c>
      <c r="J68" s="42"/>
      <c r="K68" s="42"/>
      <c r="L68" s="42"/>
      <c r="M68" s="44"/>
      <c r="N68" s="40"/>
      <c r="O68" s="27"/>
      <c r="P68" s="33"/>
    </row>
    <row r="69" spans="2:16" ht="12" customHeight="1" x14ac:dyDescent="0.25">
      <c r="B69" s="32"/>
      <c r="C69" s="97" t="s">
        <v>68</v>
      </c>
      <c r="D69" s="98">
        <v>0.50053000000000003</v>
      </c>
      <c r="E69" s="95">
        <v>1.4999999999999999E-2</v>
      </c>
      <c r="F69" s="99">
        <f t="shared" si="11"/>
        <v>2.9968233672307353E-2</v>
      </c>
      <c r="G69" s="96">
        <v>7.2999999999999995E-2</v>
      </c>
      <c r="H69" s="96">
        <v>1.0999999999999999E-2</v>
      </c>
      <c r="I69" s="99">
        <f t="shared" si="12"/>
        <v>0.15068493150684931</v>
      </c>
      <c r="J69" s="42"/>
      <c r="K69" s="42"/>
      <c r="L69" s="42"/>
      <c r="M69" s="44"/>
      <c r="N69" s="40"/>
      <c r="O69" s="27"/>
      <c r="P69" s="33"/>
    </row>
    <row r="70" spans="2:16" ht="12" customHeight="1" x14ac:dyDescent="0.25">
      <c r="B70" s="32"/>
      <c r="C70" s="97" t="s">
        <v>71</v>
      </c>
      <c r="D70" s="98">
        <v>0.448069</v>
      </c>
      <c r="E70" s="95">
        <v>0.17069699999999999</v>
      </c>
      <c r="F70" s="99">
        <f t="shared" si="11"/>
        <v>0.38096141442501041</v>
      </c>
      <c r="G70" s="96">
        <v>1.555132</v>
      </c>
      <c r="H70" s="96">
        <v>1.3715390000000001</v>
      </c>
      <c r="I70" s="99">
        <f t="shared" si="12"/>
        <v>0.88194378355020675</v>
      </c>
      <c r="J70" s="42"/>
      <c r="K70" s="42"/>
      <c r="L70" s="42"/>
      <c r="M70" s="44"/>
      <c r="N70" s="40"/>
      <c r="O70" s="27"/>
      <c r="P70" s="33"/>
    </row>
    <row r="71" spans="2:16" ht="12" customHeight="1" x14ac:dyDescent="0.25">
      <c r="B71" s="32"/>
      <c r="C71" s="100" t="s">
        <v>9</v>
      </c>
      <c r="D71" s="98">
        <f t="shared" ref="D71:E71" si="13">SUM(D60:D70)</f>
        <v>133.950357</v>
      </c>
      <c r="E71" s="95">
        <f t="shared" si="13"/>
        <v>70.059461000000013</v>
      </c>
      <c r="F71" s="99">
        <f t="shared" si="11"/>
        <v>0.52302556386617183</v>
      </c>
      <c r="G71" s="96">
        <f t="shared" ref="G71:H71" si="14">SUM(G60:G70)</f>
        <v>95.834602000000004</v>
      </c>
      <c r="H71" s="96">
        <f t="shared" si="14"/>
        <v>63.885134000000001</v>
      </c>
      <c r="I71" s="99">
        <f t="shared" si="12"/>
        <v>0.66661866034566508</v>
      </c>
      <c r="J71" s="42"/>
      <c r="K71" s="42"/>
      <c r="L71" s="42"/>
      <c r="M71" s="44"/>
      <c r="N71" s="40"/>
      <c r="O71" s="27"/>
      <c r="P71" s="33"/>
    </row>
    <row r="72" spans="2:16" ht="12" customHeight="1" x14ac:dyDescent="0.25">
      <c r="B72" s="32"/>
      <c r="E72" s="41"/>
      <c r="F72" s="42"/>
      <c r="G72" s="42"/>
      <c r="H72" s="43"/>
      <c r="I72" s="42"/>
      <c r="J72" s="42"/>
      <c r="K72" s="42"/>
      <c r="L72" s="42"/>
      <c r="M72" s="44"/>
      <c r="N72" s="40"/>
      <c r="O72" s="27"/>
      <c r="P72" s="33"/>
    </row>
    <row r="73" spans="2:16" ht="12" customHeight="1" x14ac:dyDescent="0.25">
      <c r="B73" s="32"/>
      <c r="E73" s="41"/>
      <c r="F73" s="42"/>
      <c r="G73" s="42"/>
      <c r="H73" s="43"/>
      <c r="I73" s="42"/>
      <c r="J73" s="42"/>
      <c r="K73" s="42"/>
      <c r="L73" s="42"/>
      <c r="M73" s="44"/>
      <c r="N73" s="40"/>
      <c r="O73" s="27"/>
      <c r="P73" s="33"/>
    </row>
    <row r="74" spans="2:16" ht="12" customHeight="1" x14ac:dyDescent="0.25">
      <c r="B74" s="32"/>
      <c r="E74" s="108"/>
      <c r="F74" s="42"/>
      <c r="G74" s="42"/>
      <c r="H74" s="43"/>
      <c r="I74" s="42"/>
      <c r="J74" s="42"/>
      <c r="K74" s="42"/>
      <c r="L74" s="42"/>
      <c r="M74" s="44"/>
      <c r="N74" s="40"/>
      <c r="O74" s="27"/>
      <c r="P74" s="33"/>
    </row>
    <row r="75" spans="2:16" ht="12" customHeight="1" x14ac:dyDescent="0.25">
      <c r="B75" s="32"/>
      <c r="C75" s="54" t="s">
        <v>80</v>
      </c>
      <c r="E75" s="41"/>
      <c r="F75" s="42"/>
      <c r="G75" s="42"/>
      <c r="H75" s="43"/>
      <c r="I75" s="42"/>
      <c r="J75" s="42"/>
      <c r="K75" s="42"/>
      <c r="L75" s="42"/>
      <c r="M75" s="44"/>
      <c r="N75" s="40"/>
      <c r="O75" s="27"/>
      <c r="P75" s="33"/>
    </row>
    <row r="76" spans="2:16" ht="12" customHeight="1" x14ac:dyDescent="0.25">
      <c r="B76" s="32"/>
      <c r="C76" s="54"/>
      <c r="E76" s="41"/>
      <c r="F76" s="42"/>
      <c r="G76" s="42"/>
      <c r="H76" s="43"/>
      <c r="I76" s="42"/>
      <c r="J76" s="42"/>
      <c r="K76" s="42"/>
      <c r="L76" s="42"/>
      <c r="M76" s="44"/>
      <c r="N76" s="40"/>
      <c r="O76" s="27"/>
      <c r="P76" s="33"/>
    </row>
    <row r="77" spans="2:16" ht="12" customHeight="1" x14ac:dyDescent="0.25">
      <c r="B77" s="32"/>
      <c r="C77" s="54" t="s">
        <v>8</v>
      </c>
      <c r="E77" s="41"/>
      <c r="F77" s="42"/>
      <c r="G77" s="42"/>
      <c r="H77" s="43"/>
      <c r="I77" s="42"/>
      <c r="J77" s="42"/>
      <c r="K77" s="42"/>
      <c r="L77" s="42"/>
      <c r="M77" s="44"/>
      <c r="N77" s="40"/>
      <c r="O77" s="27"/>
      <c r="P77" s="33"/>
    </row>
    <row r="78" spans="2:16" ht="12" customHeight="1" x14ac:dyDescent="0.25">
      <c r="B78" s="32"/>
      <c r="E78" s="41"/>
      <c r="F78" s="42"/>
      <c r="G78" s="42"/>
      <c r="H78" s="43"/>
      <c r="I78" s="42"/>
      <c r="J78" s="42"/>
      <c r="K78" s="42"/>
      <c r="L78" s="42"/>
      <c r="M78" s="44"/>
      <c r="N78" s="40"/>
      <c r="O78" s="27"/>
      <c r="P78" s="33"/>
    </row>
    <row r="79" spans="2:16" ht="12" customHeight="1" x14ac:dyDescent="0.25">
      <c r="B79" s="32"/>
      <c r="C79" s="106" t="s">
        <v>60</v>
      </c>
      <c r="D79" s="106" t="s">
        <v>94</v>
      </c>
      <c r="E79" s="105" t="s">
        <v>95</v>
      </c>
      <c r="F79" s="106" t="s">
        <v>59</v>
      </c>
      <c r="G79" s="106" t="s">
        <v>56</v>
      </c>
      <c r="H79" s="106" t="s">
        <v>57</v>
      </c>
      <c r="I79" s="106" t="s">
        <v>59</v>
      </c>
      <c r="J79" s="42"/>
      <c r="K79" s="42"/>
      <c r="L79" s="42"/>
      <c r="M79" s="44"/>
      <c r="N79" s="40"/>
      <c r="O79" s="27"/>
      <c r="P79" s="33"/>
    </row>
    <row r="80" spans="2:16" ht="12" customHeight="1" x14ac:dyDescent="0.25">
      <c r="B80" s="32"/>
      <c r="C80" s="97" t="s">
        <v>97</v>
      </c>
      <c r="D80" s="98">
        <v>276.28707300000002</v>
      </c>
      <c r="E80" s="95">
        <v>256.373986</v>
      </c>
      <c r="F80" s="99">
        <f t="shared" ref="F80:F87" si="15">+E80/D80</f>
        <v>0.92792609953198923</v>
      </c>
      <c r="G80" s="96">
        <v>16.137862999999999</v>
      </c>
      <c r="H80" s="96">
        <v>15.46035</v>
      </c>
      <c r="I80" s="99">
        <f t="shared" ref="I80:I87" si="16">+H80/G80</f>
        <v>0.95801717984593127</v>
      </c>
      <c r="J80" s="107">
        <f>+D80/$D$87</f>
        <v>0.95251932688532492</v>
      </c>
      <c r="K80" s="42"/>
      <c r="L80" s="42"/>
      <c r="M80" s="44"/>
      <c r="N80" s="40"/>
      <c r="O80" s="27"/>
      <c r="P80" s="33"/>
    </row>
    <row r="81" spans="2:16" ht="12" customHeight="1" x14ac:dyDescent="0.25">
      <c r="B81" s="32"/>
      <c r="C81" s="97" t="s">
        <v>101</v>
      </c>
      <c r="D81" s="98">
        <v>5.3827860000000003</v>
      </c>
      <c r="E81" s="95">
        <v>2.186328</v>
      </c>
      <c r="F81" s="99">
        <f t="shared" si="15"/>
        <v>0.4061703363276935</v>
      </c>
      <c r="G81" s="96">
        <v>3.201066</v>
      </c>
      <c r="H81" s="96">
        <v>1.069599</v>
      </c>
      <c r="I81" s="99">
        <f t="shared" si="16"/>
        <v>0.33413837765294435</v>
      </c>
      <c r="J81" s="107">
        <f t="shared" ref="J81:J86" si="17">+D81/$D$87</f>
        <v>1.8557537425892345E-2</v>
      </c>
      <c r="K81" s="42"/>
      <c r="L81" s="42"/>
      <c r="M81" s="44"/>
      <c r="N81" s="40"/>
      <c r="O81" s="27"/>
      <c r="P81" s="33"/>
    </row>
    <row r="82" spans="2:16" ht="12" customHeight="1" x14ac:dyDescent="0.25">
      <c r="B82" s="32"/>
      <c r="C82" s="97" t="s">
        <v>98</v>
      </c>
      <c r="D82" s="98">
        <v>4.9879480000000003</v>
      </c>
      <c r="E82" s="95">
        <v>3.0430510000000002</v>
      </c>
      <c r="F82" s="99">
        <f t="shared" si="15"/>
        <v>0.61008073861235124</v>
      </c>
      <c r="G82" s="96">
        <v>272.89174100000002</v>
      </c>
      <c r="H82" s="96">
        <v>263.27831800000001</v>
      </c>
      <c r="I82" s="99">
        <f t="shared" si="16"/>
        <v>0.96477202657445027</v>
      </c>
      <c r="J82" s="107">
        <f t="shared" si="17"/>
        <v>1.7196305349758446E-2</v>
      </c>
      <c r="K82" s="42"/>
      <c r="L82" s="42"/>
      <c r="M82" s="44"/>
      <c r="N82" s="40"/>
      <c r="O82" s="27"/>
      <c r="P82" s="33"/>
    </row>
    <row r="83" spans="2:16" ht="12" customHeight="1" x14ac:dyDescent="0.25">
      <c r="B83" s="32"/>
      <c r="C83" s="97" t="s">
        <v>99</v>
      </c>
      <c r="D83" s="98">
        <v>1.900439</v>
      </c>
      <c r="E83" s="95">
        <v>0.22547500000000001</v>
      </c>
      <c r="F83" s="99">
        <f t="shared" si="15"/>
        <v>0.11864363970640468</v>
      </c>
      <c r="G83" s="96">
        <v>0.36612499999999998</v>
      </c>
      <c r="H83" s="96">
        <v>0</v>
      </c>
      <c r="I83" s="99">
        <f t="shared" si="16"/>
        <v>0</v>
      </c>
      <c r="J83" s="107">
        <f t="shared" si="17"/>
        <v>6.551898564818557E-3</v>
      </c>
      <c r="K83" s="42"/>
      <c r="L83" s="42"/>
      <c r="M83" s="44"/>
      <c r="N83" s="40"/>
      <c r="O83" s="27"/>
      <c r="P83" s="33"/>
    </row>
    <row r="84" spans="2:16" ht="12" customHeight="1" x14ac:dyDescent="0.25">
      <c r="B84" s="32"/>
      <c r="C84" s="97" t="s">
        <v>100</v>
      </c>
      <c r="D84" s="98">
        <v>1.501037</v>
      </c>
      <c r="E84" s="95">
        <v>0.69356899999999999</v>
      </c>
      <c r="F84" s="99">
        <f t="shared" si="15"/>
        <v>0.46205989592528368</v>
      </c>
      <c r="G84" s="96">
        <v>12.656592</v>
      </c>
      <c r="H84" s="96">
        <v>12.432005</v>
      </c>
      <c r="I84" s="99">
        <f t="shared" si="16"/>
        <v>0.98225533382130037</v>
      </c>
      <c r="J84" s="107">
        <f t="shared" si="17"/>
        <v>5.1749317742056187E-3</v>
      </c>
      <c r="K84" s="42"/>
      <c r="L84" s="42"/>
      <c r="M84" s="44"/>
      <c r="N84" s="40"/>
      <c r="O84" s="27"/>
      <c r="P84" s="33"/>
    </row>
    <row r="85" spans="2:16" ht="12" customHeight="1" x14ac:dyDescent="0.25">
      <c r="B85" s="32"/>
      <c r="C85" s="97"/>
      <c r="D85" s="98"/>
      <c r="E85" s="95"/>
      <c r="F85" s="99" t="e">
        <f t="shared" si="15"/>
        <v>#DIV/0!</v>
      </c>
      <c r="G85" s="93"/>
      <c r="H85" s="94"/>
      <c r="I85" s="99" t="e">
        <f t="shared" si="16"/>
        <v>#DIV/0!</v>
      </c>
      <c r="J85" s="107">
        <f t="shared" si="17"/>
        <v>0</v>
      </c>
      <c r="K85" s="42"/>
      <c r="L85" s="42"/>
      <c r="M85" s="44"/>
      <c r="N85" s="40"/>
      <c r="O85" s="27"/>
      <c r="P85" s="33"/>
    </row>
    <row r="86" spans="2:16" ht="12" customHeight="1" x14ac:dyDescent="0.25">
      <c r="B86" s="32"/>
      <c r="C86" s="97"/>
      <c r="D86" s="98"/>
      <c r="E86" s="95"/>
      <c r="F86" s="99" t="e">
        <f t="shared" si="15"/>
        <v>#DIV/0!</v>
      </c>
      <c r="G86" s="93"/>
      <c r="H86" s="94"/>
      <c r="I86" s="99" t="e">
        <f t="shared" si="16"/>
        <v>#DIV/0!</v>
      </c>
      <c r="J86" s="107">
        <f t="shared" si="17"/>
        <v>0</v>
      </c>
      <c r="K86" s="42"/>
      <c r="L86" s="42"/>
      <c r="M86" s="44"/>
      <c r="N86" s="40"/>
      <c r="O86" s="27"/>
      <c r="P86" s="33"/>
    </row>
    <row r="87" spans="2:16" ht="12" customHeight="1" x14ac:dyDescent="0.25">
      <c r="B87" s="32"/>
      <c r="C87" s="100" t="s">
        <v>9</v>
      </c>
      <c r="D87" s="98">
        <f t="shared" ref="D87:E87" si="18">SUM(D80:D86)</f>
        <v>290.05928300000005</v>
      </c>
      <c r="E87" s="95">
        <f t="shared" si="18"/>
        <v>262.52240900000004</v>
      </c>
      <c r="F87" s="99">
        <f t="shared" si="15"/>
        <v>0.90506466914213535</v>
      </c>
      <c r="G87" s="98">
        <f t="shared" ref="G87" si="19">SUM(G80:G86)</f>
        <v>305.25338700000003</v>
      </c>
      <c r="H87" s="95">
        <f t="shared" ref="H87" si="20">SUM(H80:H86)</f>
        <v>292.240272</v>
      </c>
      <c r="I87" s="99">
        <f t="shared" si="16"/>
        <v>0.95736946564986014</v>
      </c>
      <c r="J87" s="42"/>
      <c r="K87" s="42"/>
      <c r="L87" s="42"/>
      <c r="M87" s="44"/>
      <c r="N87" s="40"/>
      <c r="O87" s="27"/>
      <c r="P87" s="33"/>
    </row>
    <row r="88" spans="2:16" ht="12" customHeight="1" x14ac:dyDescent="0.25">
      <c r="B88" s="32"/>
      <c r="E88" s="41"/>
      <c r="F88" s="42"/>
      <c r="G88" s="42"/>
      <c r="H88" s="43"/>
      <c r="I88" s="42"/>
      <c r="J88" s="42"/>
      <c r="K88" s="42"/>
      <c r="L88" s="42"/>
      <c r="M88" s="44"/>
      <c r="N88" s="40"/>
      <c r="O88" s="27"/>
      <c r="P88" s="33"/>
    </row>
    <row r="89" spans="2:16" ht="12" customHeight="1" x14ac:dyDescent="0.25">
      <c r="B89" s="32"/>
      <c r="C89" s="54" t="s">
        <v>6</v>
      </c>
      <c r="E89" s="41"/>
      <c r="F89" s="42"/>
      <c r="G89" s="42"/>
      <c r="H89" s="43"/>
      <c r="I89" s="42"/>
      <c r="J89" s="42"/>
      <c r="K89" s="42"/>
      <c r="L89" s="42"/>
      <c r="M89" s="44"/>
      <c r="N89" s="40"/>
      <c r="O89" s="27"/>
      <c r="P89" s="33"/>
    </row>
    <row r="90" spans="2:16" ht="12" customHeight="1" x14ac:dyDescent="0.25">
      <c r="B90" s="32"/>
      <c r="E90" s="41"/>
      <c r="F90" s="42"/>
      <c r="G90" s="42"/>
      <c r="H90" s="43"/>
      <c r="I90" s="42"/>
      <c r="J90" s="42"/>
      <c r="K90" s="42"/>
      <c r="L90" s="42"/>
      <c r="M90" s="44"/>
      <c r="N90" s="40"/>
      <c r="O90" s="27"/>
      <c r="P90" s="33"/>
    </row>
    <row r="91" spans="2:16" ht="12" customHeight="1" x14ac:dyDescent="0.25">
      <c r="B91" s="32"/>
      <c r="C91" s="106" t="s">
        <v>60</v>
      </c>
      <c r="D91" s="106" t="s">
        <v>94</v>
      </c>
      <c r="E91" s="105" t="s">
        <v>95</v>
      </c>
      <c r="F91" s="106" t="s">
        <v>59</v>
      </c>
      <c r="G91" s="106" t="s">
        <v>56</v>
      </c>
      <c r="H91" s="106" t="s">
        <v>57</v>
      </c>
      <c r="I91" s="106" t="s">
        <v>59</v>
      </c>
      <c r="J91" s="42"/>
      <c r="K91" s="42"/>
      <c r="L91" s="42"/>
      <c r="M91" s="44"/>
      <c r="N91" s="40"/>
      <c r="O91" s="27"/>
      <c r="P91" s="33"/>
    </row>
    <row r="92" spans="2:16" ht="12" customHeight="1" x14ac:dyDescent="0.25">
      <c r="B92" s="32"/>
      <c r="C92" s="97" t="s">
        <v>99</v>
      </c>
      <c r="D92" s="98">
        <v>116.309917</v>
      </c>
      <c r="E92" s="95">
        <v>71.593870999999993</v>
      </c>
      <c r="F92" s="99">
        <f t="shared" ref="F92:F99" si="21">+E92/D92</f>
        <v>0.61554399527256132</v>
      </c>
      <c r="G92" s="96">
        <v>50.747532999999997</v>
      </c>
      <c r="H92" s="96">
        <v>42.005651999999998</v>
      </c>
      <c r="I92" s="99">
        <f t="shared" ref="I92:I99" si="22">+H92/G92</f>
        <v>0.82773781338296781</v>
      </c>
      <c r="J92" s="107">
        <f>D92/$D$99</f>
        <v>0.6084330120660707</v>
      </c>
      <c r="K92" s="42"/>
      <c r="L92" s="42"/>
      <c r="M92" s="44"/>
      <c r="N92" s="40"/>
      <c r="O92" s="27"/>
      <c r="P92" s="33"/>
    </row>
    <row r="93" spans="2:16" ht="12" customHeight="1" x14ac:dyDescent="0.25">
      <c r="B93" s="32"/>
      <c r="C93" s="97" t="s">
        <v>97</v>
      </c>
      <c r="D93" s="98">
        <v>47.685454999999997</v>
      </c>
      <c r="E93" s="95">
        <v>31.415465999999999</v>
      </c>
      <c r="F93" s="99">
        <f t="shared" si="21"/>
        <v>0.65880604473628279</v>
      </c>
      <c r="G93" s="96">
        <v>12.414019</v>
      </c>
      <c r="H93" s="96">
        <v>10.943671999999999</v>
      </c>
      <c r="I93" s="99">
        <f t="shared" si="22"/>
        <v>0.88155753587939567</v>
      </c>
      <c r="J93" s="107">
        <f t="shared" ref="J93:J98" si="23">D93/$D$99</f>
        <v>0.24944910774367648</v>
      </c>
      <c r="K93" s="42"/>
      <c r="L93" s="42"/>
      <c r="M93" s="44"/>
      <c r="N93" s="40"/>
      <c r="O93" s="27"/>
      <c r="P93" s="33"/>
    </row>
    <row r="94" spans="2:16" ht="12" customHeight="1" x14ac:dyDescent="0.25">
      <c r="B94" s="32"/>
      <c r="C94" s="97" t="s">
        <v>98</v>
      </c>
      <c r="D94" s="98">
        <v>25.383610000000001</v>
      </c>
      <c r="E94" s="95">
        <v>8.2136659999999999</v>
      </c>
      <c r="F94" s="99">
        <f t="shared" si="21"/>
        <v>0.32358147639362561</v>
      </c>
      <c r="G94" s="96">
        <v>95.350887999999998</v>
      </c>
      <c r="H94" s="96">
        <v>83.830116000000004</v>
      </c>
      <c r="I94" s="99">
        <f t="shared" si="22"/>
        <v>0.87917498995919163</v>
      </c>
      <c r="J94" s="107">
        <f t="shared" si="23"/>
        <v>0.13278512002902068</v>
      </c>
      <c r="K94" s="42"/>
      <c r="L94" s="42"/>
      <c r="M94" s="44"/>
      <c r="N94" s="40"/>
      <c r="O94" s="27"/>
      <c r="P94" s="33"/>
    </row>
    <row r="95" spans="2:16" ht="12" customHeight="1" x14ac:dyDescent="0.25">
      <c r="B95" s="32"/>
      <c r="C95" s="97" t="s">
        <v>101</v>
      </c>
      <c r="D95" s="98">
        <v>1.4187669999999999</v>
      </c>
      <c r="E95" s="95">
        <v>0.49867800000000001</v>
      </c>
      <c r="F95" s="99">
        <f t="shared" si="21"/>
        <v>0.35148688967251146</v>
      </c>
      <c r="G95" s="96">
        <v>1.7649090000000001</v>
      </c>
      <c r="H95" s="96">
        <v>0.34614299999999998</v>
      </c>
      <c r="I95" s="99">
        <f t="shared" si="22"/>
        <v>0.19612512599799761</v>
      </c>
      <c r="J95" s="107">
        <f t="shared" si="23"/>
        <v>7.4217633499810923E-3</v>
      </c>
      <c r="K95" s="42"/>
      <c r="L95" s="42"/>
      <c r="M95" s="44"/>
      <c r="N95" s="40"/>
      <c r="O95" s="27"/>
      <c r="P95" s="33"/>
    </row>
    <row r="96" spans="2:16" ht="12" customHeight="1" x14ac:dyDescent="0.25">
      <c r="B96" s="32"/>
      <c r="C96" s="97" t="s">
        <v>100</v>
      </c>
      <c r="D96" s="98">
        <v>0.36531200000000003</v>
      </c>
      <c r="E96" s="95">
        <v>0.139601</v>
      </c>
      <c r="F96" s="99">
        <f t="shared" si="21"/>
        <v>0.38214184039943938</v>
      </c>
      <c r="G96" s="96">
        <v>0.27102599999999999</v>
      </c>
      <c r="H96" s="96">
        <v>0.12970599999999999</v>
      </c>
      <c r="I96" s="99">
        <f t="shared" si="22"/>
        <v>0.47857401134946459</v>
      </c>
      <c r="J96" s="107">
        <f t="shared" si="23"/>
        <v>1.9109968112511026E-3</v>
      </c>
      <c r="K96" s="42"/>
      <c r="L96" s="42"/>
      <c r="M96" s="44"/>
      <c r="N96" s="40"/>
      <c r="O96" s="27"/>
      <c r="P96" s="33"/>
    </row>
    <row r="97" spans="2:16" ht="12" customHeight="1" x14ac:dyDescent="0.25">
      <c r="B97" s="32"/>
      <c r="C97" s="97"/>
      <c r="D97" s="98"/>
      <c r="E97" s="95"/>
      <c r="F97" s="99" t="e">
        <f t="shared" si="21"/>
        <v>#DIV/0!</v>
      </c>
      <c r="G97" s="93"/>
      <c r="H97" s="94"/>
      <c r="I97" s="99" t="e">
        <f t="shared" si="22"/>
        <v>#DIV/0!</v>
      </c>
      <c r="J97" s="107">
        <f t="shared" si="23"/>
        <v>0</v>
      </c>
      <c r="K97" s="42"/>
      <c r="L97" s="42"/>
      <c r="M97" s="44"/>
      <c r="N97" s="40"/>
      <c r="O97" s="27"/>
      <c r="P97" s="33"/>
    </row>
    <row r="98" spans="2:16" ht="12" customHeight="1" x14ac:dyDescent="0.25">
      <c r="B98" s="32"/>
      <c r="C98" s="97"/>
      <c r="D98" s="98"/>
      <c r="E98" s="95"/>
      <c r="F98" s="99" t="e">
        <f t="shared" si="21"/>
        <v>#DIV/0!</v>
      </c>
      <c r="G98" s="93"/>
      <c r="H98" s="94"/>
      <c r="I98" s="99" t="e">
        <f t="shared" si="22"/>
        <v>#DIV/0!</v>
      </c>
      <c r="J98" s="107">
        <f t="shared" si="23"/>
        <v>0</v>
      </c>
      <c r="K98" s="42"/>
      <c r="L98" s="42"/>
      <c r="M98" s="44"/>
      <c r="N98" s="40"/>
      <c r="O98" s="27"/>
      <c r="P98" s="33"/>
    </row>
    <row r="99" spans="2:16" ht="12" customHeight="1" x14ac:dyDescent="0.25">
      <c r="B99" s="32"/>
      <c r="C99" s="100" t="s">
        <v>9</v>
      </c>
      <c r="D99" s="98">
        <f t="shared" ref="D99:E99" si="24">SUM(D92:D98)</f>
        <v>191.163061</v>
      </c>
      <c r="E99" s="95">
        <f t="shared" si="24"/>
        <v>111.86128199999999</v>
      </c>
      <c r="F99" s="99">
        <f t="shared" si="21"/>
        <v>0.58516159667478851</v>
      </c>
      <c r="G99" s="98">
        <f t="shared" ref="G99:H99" si="25">SUM(G92:G98)</f>
        <v>160.54837499999999</v>
      </c>
      <c r="H99" s="95">
        <f t="shared" si="25"/>
        <v>137.255289</v>
      </c>
      <c r="I99" s="99">
        <f t="shared" si="22"/>
        <v>0.85491546706716903</v>
      </c>
      <c r="J99" s="42"/>
      <c r="K99" s="42"/>
      <c r="L99" s="42"/>
      <c r="M99" s="44"/>
      <c r="N99" s="40"/>
      <c r="O99" s="27"/>
      <c r="P99" s="33"/>
    </row>
    <row r="100" spans="2:16" ht="12" customHeight="1" x14ac:dyDescent="0.25">
      <c r="B100" s="32"/>
      <c r="E100" s="41"/>
      <c r="F100" s="42"/>
      <c r="G100" s="42"/>
      <c r="H100" s="43"/>
      <c r="I100" s="42"/>
      <c r="J100" s="42"/>
      <c r="K100" s="42"/>
      <c r="L100" s="42"/>
      <c r="M100" s="44"/>
      <c r="N100" s="40"/>
      <c r="O100" s="27"/>
      <c r="P100" s="33"/>
    </row>
    <row r="101" spans="2:16" ht="12" customHeight="1" x14ac:dyDescent="0.25">
      <c r="B101" s="32"/>
      <c r="C101" s="54" t="s">
        <v>58</v>
      </c>
      <c r="E101" s="41"/>
      <c r="F101" s="42"/>
      <c r="G101" s="42"/>
      <c r="H101" s="43"/>
      <c r="I101" s="42"/>
      <c r="J101" s="42"/>
      <c r="K101" s="42"/>
      <c r="L101" s="42"/>
      <c r="M101" s="44"/>
      <c r="N101" s="40"/>
      <c r="O101" s="27"/>
      <c r="P101" s="33"/>
    </row>
    <row r="102" spans="2:16" ht="12" customHeight="1" x14ac:dyDescent="0.25">
      <c r="B102" s="32"/>
      <c r="E102" s="41"/>
      <c r="F102" s="42"/>
      <c r="G102" s="42"/>
      <c r="H102" s="43"/>
      <c r="I102" s="42"/>
      <c r="J102" s="42"/>
      <c r="K102" s="42"/>
      <c r="L102" s="42"/>
      <c r="M102" s="44"/>
      <c r="N102" s="40"/>
      <c r="O102" s="27"/>
      <c r="P102" s="33"/>
    </row>
    <row r="103" spans="2:16" ht="12" customHeight="1" x14ac:dyDescent="0.25">
      <c r="B103" s="32"/>
      <c r="C103" s="106" t="s">
        <v>60</v>
      </c>
      <c r="D103" s="106" t="s">
        <v>94</v>
      </c>
      <c r="E103" s="105" t="s">
        <v>95</v>
      </c>
      <c r="F103" s="106" t="s">
        <v>59</v>
      </c>
      <c r="G103" s="106" t="s">
        <v>56</v>
      </c>
      <c r="H103" s="106" t="s">
        <v>57</v>
      </c>
      <c r="I103" s="106" t="s">
        <v>59</v>
      </c>
      <c r="J103" s="42"/>
      <c r="K103" s="42"/>
      <c r="L103" s="42"/>
      <c r="M103" s="44"/>
      <c r="N103" s="40"/>
      <c r="O103" s="27"/>
      <c r="P103" s="33"/>
    </row>
    <row r="104" spans="2:16" ht="12" customHeight="1" x14ac:dyDescent="0.25">
      <c r="B104" s="32"/>
      <c r="C104" s="97" t="s">
        <v>97</v>
      </c>
      <c r="D104" s="98">
        <v>62.676271999999997</v>
      </c>
      <c r="E104" s="95">
        <v>26.017398</v>
      </c>
      <c r="F104" s="99">
        <f t="shared" ref="F104:F111" si="26">+E104/D104</f>
        <v>0.41510761839823535</v>
      </c>
      <c r="G104" s="96">
        <v>7.1620280000000003</v>
      </c>
      <c r="H104" s="96">
        <v>5.5137140000000002</v>
      </c>
      <c r="I104" s="99">
        <f t="shared" ref="I104:I111" si="27">+H104/G104</f>
        <v>0.76985373416579772</v>
      </c>
      <c r="J104" s="107">
        <f>D104/$D$111</f>
        <v>0.46790671860620719</v>
      </c>
      <c r="K104" s="42"/>
      <c r="L104" s="42"/>
      <c r="M104" s="44"/>
      <c r="N104" s="40"/>
      <c r="O104" s="27"/>
      <c r="P104" s="33"/>
    </row>
    <row r="105" spans="2:16" ht="12" customHeight="1" x14ac:dyDescent="0.25">
      <c r="B105" s="32"/>
      <c r="C105" s="97" t="s">
        <v>99</v>
      </c>
      <c r="D105" s="98">
        <v>40.333711999999998</v>
      </c>
      <c r="E105" s="95">
        <v>27.783428000000001</v>
      </c>
      <c r="F105" s="99">
        <f t="shared" si="26"/>
        <v>0.68883885519884713</v>
      </c>
      <c r="G105" s="96">
        <v>34.059193999999998</v>
      </c>
      <c r="H105" s="96">
        <v>20.844042999999999</v>
      </c>
      <c r="I105" s="99">
        <f t="shared" si="27"/>
        <v>0.61199460562689767</v>
      </c>
      <c r="J105" s="107">
        <f t="shared" ref="J105:J110" si="28">D105/$D$111</f>
        <v>0.30110940279166259</v>
      </c>
      <c r="K105" s="42"/>
      <c r="L105" s="42"/>
      <c r="M105" s="44"/>
      <c r="N105" s="40"/>
      <c r="O105" s="27"/>
      <c r="P105" s="33"/>
    </row>
    <row r="106" spans="2:16" ht="12" customHeight="1" x14ac:dyDescent="0.25">
      <c r="B106" s="32"/>
      <c r="C106" s="97" t="s">
        <v>98</v>
      </c>
      <c r="D106" s="98">
        <v>18.422452</v>
      </c>
      <c r="E106" s="95">
        <v>10.079319</v>
      </c>
      <c r="F106" s="99">
        <f t="shared" si="26"/>
        <v>0.54712146895538116</v>
      </c>
      <c r="G106" s="96">
        <v>30.644524000000001</v>
      </c>
      <c r="H106" s="96">
        <v>19.348004</v>
      </c>
      <c r="I106" s="99">
        <f t="shared" si="27"/>
        <v>0.63136904981784014</v>
      </c>
      <c r="J106" s="107">
        <f t="shared" si="28"/>
        <v>0.13753193655168833</v>
      </c>
      <c r="K106" s="42"/>
      <c r="L106" s="42"/>
      <c r="M106" s="44"/>
      <c r="N106" s="40"/>
      <c r="O106" s="27"/>
      <c r="P106" s="33"/>
    </row>
    <row r="107" spans="2:16" ht="12" customHeight="1" x14ac:dyDescent="0.25">
      <c r="B107" s="32"/>
      <c r="C107" s="97" t="s">
        <v>100</v>
      </c>
      <c r="D107" s="98">
        <v>10.455439</v>
      </c>
      <c r="E107" s="95">
        <v>5.377656</v>
      </c>
      <c r="F107" s="99">
        <f t="shared" si="26"/>
        <v>0.51434052649534845</v>
      </c>
      <c r="G107" s="96">
        <v>6.0486779999999998</v>
      </c>
      <c r="H107" s="96">
        <v>3.4698920000000002</v>
      </c>
      <c r="I107" s="99">
        <f t="shared" si="27"/>
        <v>0.57366121985663654</v>
      </c>
      <c r="J107" s="107">
        <f t="shared" si="28"/>
        <v>7.8054581071403936E-2</v>
      </c>
      <c r="K107" s="42"/>
      <c r="L107" s="42"/>
      <c r="M107" s="44"/>
      <c r="N107" s="40"/>
      <c r="O107" s="27"/>
      <c r="P107" s="33"/>
    </row>
    <row r="108" spans="2:16" ht="12" customHeight="1" x14ac:dyDescent="0.25">
      <c r="B108" s="32"/>
      <c r="C108" s="97" t="s">
        <v>101</v>
      </c>
      <c r="D108" s="98">
        <v>2.0624820000000001</v>
      </c>
      <c r="E108" s="95">
        <v>0.80166000000000004</v>
      </c>
      <c r="F108" s="99">
        <f t="shared" si="26"/>
        <v>0.38868702854133996</v>
      </c>
      <c r="G108" s="96">
        <v>17.920178</v>
      </c>
      <c r="H108" s="96">
        <v>14.709481</v>
      </c>
      <c r="I108" s="99">
        <f t="shared" si="27"/>
        <v>0.82083342029303508</v>
      </c>
      <c r="J108" s="107">
        <f t="shared" si="28"/>
        <v>1.5397360979037929E-2</v>
      </c>
      <c r="K108" s="42"/>
      <c r="L108" s="42"/>
      <c r="M108" s="44"/>
      <c r="N108" s="40"/>
      <c r="O108" s="27"/>
      <c r="P108" s="33"/>
    </row>
    <row r="109" spans="2:16" ht="12" customHeight="1" x14ac:dyDescent="0.25">
      <c r="B109" s="32"/>
      <c r="C109" s="97"/>
      <c r="D109" s="98"/>
      <c r="E109" s="95"/>
      <c r="F109" s="99" t="e">
        <f t="shared" si="26"/>
        <v>#DIV/0!</v>
      </c>
      <c r="G109" s="96"/>
      <c r="H109" s="96"/>
      <c r="I109" s="99" t="e">
        <f t="shared" si="27"/>
        <v>#DIV/0!</v>
      </c>
      <c r="J109" s="107">
        <f t="shared" si="28"/>
        <v>0</v>
      </c>
      <c r="K109" s="42"/>
      <c r="L109" s="42"/>
      <c r="M109" s="44"/>
      <c r="N109" s="40"/>
      <c r="O109" s="27"/>
      <c r="P109" s="33"/>
    </row>
    <row r="110" spans="2:16" ht="12" customHeight="1" x14ac:dyDescent="0.25">
      <c r="B110" s="32"/>
      <c r="C110" s="97"/>
      <c r="D110" s="98"/>
      <c r="E110" s="95"/>
      <c r="F110" s="99" t="e">
        <f t="shared" si="26"/>
        <v>#DIV/0!</v>
      </c>
      <c r="G110" s="96"/>
      <c r="H110" s="96"/>
      <c r="I110" s="99" t="e">
        <f t="shared" si="27"/>
        <v>#DIV/0!</v>
      </c>
      <c r="J110" s="107">
        <f t="shared" si="28"/>
        <v>0</v>
      </c>
      <c r="K110" s="42"/>
      <c r="L110" s="42"/>
      <c r="M110" s="44"/>
      <c r="N110" s="40"/>
      <c r="O110" s="27"/>
      <c r="P110" s="33"/>
    </row>
    <row r="111" spans="2:16" ht="12" customHeight="1" x14ac:dyDescent="0.25">
      <c r="B111" s="32"/>
      <c r="C111" s="100" t="s">
        <v>9</v>
      </c>
      <c r="D111" s="98">
        <f t="shared" ref="D111:E111" si="29">SUM(D104:D110)</f>
        <v>133.950357</v>
      </c>
      <c r="E111" s="95">
        <f t="shared" si="29"/>
        <v>70.059460999999999</v>
      </c>
      <c r="F111" s="99">
        <f t="shared" si="26"/>
        <v>0.52302556386617172</v>
      </c>
      <c r="G111" s="98">
        <f t="shared" ref="G111:H111" si="30">SUM(G104:G110)</f>
        <v>95.83460199999999</v>
      </c>
      <c r="H111" s="95">
        <f t="shared" si="30"/>
        <v>63.885133999999994</v>
      </c>
      <c r="I111" s="99">
        <f t="shared" si="27"/>
        <v>0.66661866034566508</v>
      </c>
      <c r="J111" s="42"/>
      <c r="K111" s="42"/>
      <c r="L111" s="42"/>
      <c r="M111" s="44"/>
      <c r="N111" s="40"/>
      <c r="O111" s="27"/>
      <c r="P111" s="33"/>
    </row>
    <row r="112" spans="2:16" ht="12" customHeight="1" x14ac:dyDescent="0.25">
      <c r="B112" s="32"/>
      <c r="E112" s="41"/>
      <c r="F112" s="42"/>
      <c r="G112" s="42"/>
      <c r="H112" s="43"/>
      <c r="I112" s="42"/>
      <c r="J112" s="42"/>
      <c r="K112" s="42"/>
      <c r="L112" s="42"/>
      <c r="M112" s="44"/>
      <c r="N112" s="40"/>
      <c r="O112" s="27"/>
      <c r="P112" s="33"/>
    </row>
    <row r="113" spans="2:16" ht="12" customHeight="1" x14ac:dyDescent="0.25">
      <c r="B113" s="32"/>
      <c r="E113" s="41"/>
      <c r="F113" s="42"/>
      <c r="G113" s="42"/>
      <c r="H113" s="43"/>
      <c r="I113" s="42"/>
      <c r="J113" s="42"/>
      <c r="K113" s="42"/>
      <c r="L113" s="42"/>
      <c r="M113" s="44"/>
      <c r="N113" s="40"/>
      <c r="O113" s="27"/>
      <c r="P113" s="33"/>
    </row>
    <row r="114" spans="2:16" x14ac:dyDescent="0.2">
      <c r="B114" s="32"/>
      <c r="P114" s="33"/>
    </row>
    <row r="115" spans="2:16" x14ac:dyDescent="0.2">
      <c r="B115" s="32"/>
      <c r="P115" s="33"/>
    </row>
    <row r="116" spans="2:16" x14ac:dyDescent="0.2">
      <c r="B116" s="32"/>
      <c r="P116" s="33"/>
    </row>
    <row r="117" spans="2:16" x14ac:dyDescent="0.2">
      <c r="B117" s="32"/>
      <c r="P117" s="33"/>
    </row>
    <row r="118" spans="2:16" x14ac:dyDescent="0.2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9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zoomScale="85" zoomScaleNormal="85" workbookViewId="0">
      <selection activeCell="H22" sqref="H22"/>
    </sheetView>
  </sheetViews>
  <sheetFormatPr baseColWidth="10" defaultColWidth="0" defaultRowHeight="12" x14ac:dyDescent="0.2"/>
  <cols>
    <col min="1" max="2" width="11.7109375" style="26" customWidth="1"/>
    <col min="3" max="3" width="38.7109375" style="26" customWidth="1"/>
    <col min="4" max="4" width="11.5703125" style="26" customWidth="1"/>
    <col min="5" max="5" width="11.7109375" style="26" customWidth="1"/>
    <col min="6" max="6" width="14" style="26" customWidth="1"/>
    <col min="7" max="7" width="13.28515625" style="26" customWidth="1"/>
    <col min="8" max="10" width="11.7109375" style="26" customWidth="1"/>
    <col min="11" max="11" width="12.85546875" style="26" customWidth="1"/>
    <col min="12" max="17" width="11.7109375" style="26" customWidth="1"/>
    <col min="18" max="20" width="0" style="26" hidden="1" customWidth="1"/>
    <col min="21" max="16384" width="11.42578125" style="26" hidden="1"/>
  </cols>
  <sheetData>
    <row r="1" spans="2:16" ht="9" customHeight="1" x14ac:dyDescent="0.25">
      <c r="C1" s="27"/>
      <c r="D1" s="27"/>
    </row>
    <row r="2" spans="2:16" x14ac:dyDescent="0.2">
      <c r="B2" s="201" t="s">
        <v>113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2:16" x14ac:dyDescent="0.2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2:16" x14ac:dyDescent="0.2">
      <c r="B4" s="28"/>
      <c r="G4" s="28"/>
      <c r="L4" s="28"/>
      <c r="M4" s="28"/>
    </row>
    <row r="5" spans="2:16" x14ac:dyDescent="0.2">
      <c r="B5" s="28"/>
      <c r="G5" s="28"/>
      <c r="L5" s="28"/>
      <c r="M5" s="28"/>
    </row>
    <row r="7" spans="2:16" x14ac:dyDescent="0.2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2:16" x14ac:dyDescent="0.2">
      <c r="B8" s="32"/>
      <c r="C8" s="202" t="s">
        <v>81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33"/>
    </row>
    <row r="9" spans="2:16" x14ac:dyDescent="0.2">
      <c r="B9" s="32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3"/>
    </row>
    <row r="10" spans="2:16" x14ac:dyDescent="0.2">
      <c r="B10" s="32"/>
      <c r="C10" s="56"/>
      <c r="D10" s="56"/>
      <c r="E10" s="56"/>
      <c r="L10" s="56"/>
      <c r="M10" s="56"/>
      <c r="N10" s="56"/>
      <c r="O10" s="56"/>
      <c r="P10" s="35"/>
    </row>
    <row r="11" spans="2:16" ht="14.45" customHeight="1" x14ac:dyDescent="0.2">
      <c r="B11" s="32"/>
      <c r="C11" s="56"/>
      <c r="E11" s="203" t="s">
        <v>107</v>
      </c>
      <c r="F11" s="204"/>
      <c r="G11" s="204"/>
      <c r="H11" s="204"/>
      <c r="I11" s="204"/>
      <c r="J11" s="204"/>
      <c r="K11" s="204"/>
      <c r="L11" s="204"/>
      <c r="M11" s="37"/>
      <c r="N11" s="206" t="s">
        <v>109</v>
      </c>
      <c r="O11" s="206"/>
      <c r="P11" s="207"/>
    </row>
    <row r="12" spans="2:16" ht="16.5" customHeight="1" x14ac:dyDescent="0.2">
      <c r="B12" s="32"/>
      <c r="C12" s="56"/>
      <c r="E12" s="205" t="s">
        <v>84</v>
      </c>
      <c r="F12" s="205"/>
      <c r="G12" s="205"/>
      <c r="H12" s="205"/>
      <c r="I12" s="205"/>
      <c r="J12" s="205"/>
      <c r="K12" s="205"/>
      <c r="L12" s="205"/>
      <c r="M12" s="38"/>
      <c r="N12" s="206"/>
      <c r="O12" s="206"/>
      <c r="P12" s="207"/>
    </row>
    <row r="13" spans="2:16" ht="11.25" customHeight="1" x14ac:dyDescent="0.2">
      <c r="B13" s="32"/>
      <c r="E13" s="200" t="s">
        <v>2</v>
      </c>
      <c r="F13" s="200"/>
      <c r="G13" s="200" t="s">
        <v>103</v>
      </c>
      <c r="H13" s="200"/>
      <c r="I13" s="200"/>
      <c r="J13" s="200" t="s">
        <v>104</v>
      </c>
      <c r="K13" s="200"/>
      <c r="L13" s="200"/>
      <c r="M13" s="50"/>
      <c r="N13" s="206"/>
      <c r="O13" s="206"/>
      <c r="P13" s="207"/>
    </row>
    <row r="14" spans="2:16" ht="11.25" customHeight="1" x14ac:dyDescent="0.25">
      <c r="B14" s="32"/>
      <c r="E14" s="200"/>
      <c r="F14" s="200"/>
      <c r="G14" s="154" t="s">
        <v>3</v>
      </c>
      <c r="H14" s="154" t="s">
        <v>4</v>
      </c>
      <c r="I14" s="154" t="s">
        <v>5</v>
      </c>
      <c r="J14" s="154" t="s">
        <v>3</v>
      </c>
      <c r="K14" s="154" t="s">
        <v>4</v>
      </c>
      <c r="L14" s="154" t="s">
        <v>5</v>
      </c>
      <c r="M14" s="90"/>
      <c r="O14" s="27"/>
      <c r="P14" s="33"/>
    </row>
    <row r="15" spans="2:16" ht="12" customHeight="1" x14ac:dyDescent="0.25">
      <c r="B15" s="32"/>
      <c r="D15" s="52"/>
      <c r="E15" s="198" t="s">
        <v>8</v>
      </c>
      <c r="F15" s="198"/>
      <c r="G15" s="155">
        <f>+D39</f>
        <v>184.15997100000001</v>
      </c>
      <c r="H15" s="155">
        <f>+E39</f>
        <v>116.838652</v>
      </c>
      <c r="I15" s="156">
        <f>+H15/G15</f>
        <v>0.63444108600560101</v>
      </c>
      <c r="J15" s="155">
        <f t="shared" ref="J15:K15" si="0">+G39</f>
        <v>199.43760800000001</v>
      </c>
      <c r="K15" s="155">
        <f t="shared" si="0"/>
        <v>162.08249000000001</v>
      </c>
      <c r="L15" s="156">
        <f t="shared" ref="L15:L18" si="1">+K15/J15</f>
        <v>0.81269772349054648</v>
      </c>
      <c r="M15" s="91"/>
      <c r="N15" s="52"/>
      <c r="O15" s="53">
        <f>(I15-L15)*100</f>
        <v>-17.825663748494549</v>
      </c>
      <c r="P15" s="33"/>
    </row>
    <row r="16" spans="2:16" ht="12" customHeight="1" x14ac:dyDescent="0.25">
      <c r="B16" s="32"/>
      <c r="C16" s="55"/>
      <c r="D16" s="52"/>
      <c r="E16" s="198" t="s">
        <v>6</v>
      </c>
      <c r="F16" s="198"/>
      <c r="G16" s="155">
        <f>D55</f>
        <v>276.99912799999998</v>
      </c>
      <c r="H16" s="155">
        <f>E55</f>
        <v>139.977047</v>
      </c>
      <c r="I16" s="156">
        <f t="shared" ref="I16:I18" si="2">+H16/G16</f>
        <v>0.50533389043737353</v>
      </c>
      <c r="J16" s="155">
        <f>G55</f>
        <v>183.24302699999998</v>
      </c>
      <c r="K16" s="155">
        <f>H55</f>
        <v>166.09256000000005</v>
      </c>
      <c r="L16" s="156">
        <f t="shared" si="1"/>
        <v>0.9064058955978721</v>
      </c>
      <c r="M16" s="91"/>
      <c r="N16" s="52"/>
      <c r="O16" s="53">
        <f>(I16-L16)*100</f>
        <v>-40.107200516049858</v>
      </c>
      <c r="P16" s="33"/>
    </row>
    <row r="17" spans="2:16" ht="12" customHeight="1" x14ac:dyDescent="0.25">
      <c r="B17" s="32"/>
      <c r="D17" s="52"/>
      <c r="E17" s="198" t="s">
        <v>7</v>
      </c>
      <c r="F17" s="198"/>
      <c r="G17" s="98">
        <f>D71</f>
        <v>716.74068899999997</v>
      </c>
      <c r="H17" s="98">
        <f>E71</f>
        <v>321.03986800000001</v>
      </c>
      <c r="I17" s="156">
        <f t="shared" si="2"/>
        <v>0.44791634258676782</v>
      </c>
      <c r="J17" s="98">
        <f>G71</f>
        <v>419.71903100000003</v>
      </c>
      <c r="K17" s="98">
        <f>H71</f>
        <v>247.13446900000002</v>
      </c>
      <c r="L17" s="156">
        <f t="shared" si="1"/>
        <v>0.58880930038171175</v>
      </c>
      <c r="M17" s="91"/>
      <c r="N17" s="52"/>
      <c r="O17" s="53">
        <f>(I17-L17)*100</f>
        <v>-14.089295779494392</v>
      </c>
      <c r="P17" s="33"/>
    </row>
    <row r="18" spans="2:16" ht="12" customHeight="1" x14ac:dyDescent="0.25">
      <c r="B18" s="32"/>
      <c r="D18" s="52"/>
      <c r="E18" s="199" t="s">
        <v>9</v>
      </c>
      <c r="F18" s="199"/>
      <c r="G18" s="157">
        <f>SUM(G15:G17)</f>
        <v>1177.8997879999999</v>
      </c>
      <c r="H18" s="157">
        <f>SUM(H15:H17)</f>
        <v>577.85556700000006</v>
      </c>
      <c r="I18" s="156">
        <f t="shared" si="2"/>
        <v>0.49058126411684189</v>
      </c>
      <c r="J18" s="157">
        <f>SUM(J15:J17)</f>
        <v>802.39966600000002</v>
      </c>
      <c r="K18" s="157">
        <f>SUM(K15:K17)</f>
        <v>575.30951900000014</v>
      </c>
      <c r="L18" s="156">
        <f t="shared" si="1"/>
        <v>0.71698623937363415</v>
      </c>
      <c r="M18" s="92"/>
      <c r="N18" s="54"/>
      <c r="O18" s="53">
        <f>(I18-L18)*100</f>
        <v>-22.640497525679226</v>
      </c>
      <c r="P18" s="33"/>
    </row>
    <row r="19" spans="2:16" ht="12" customHeight="1" x14ac:dyDescent="0.25">
      <c r="B19" s="32"/>
      <c r="E19" s="89" t="s">
        <v>111</v>
      </c>
      <c r="F19" s="126"/>
      <c r="G19" s="126"/>
      <c r="H19" s="126"/>
      <c r="I19" s="126"/>
      <c r="J19" s="126"/>
      <c r="K19" s="126"/>
      <c r="L19" s="126"/>
      <c r="M19" s="51"/>
      <c r="N19" s="40"/>
      <c r="O19" s="27"/>
      <c r="P19" s="33"/>
    </row>
    <row r="20" spans="2:16" ht="12" customHeight="1" x14ac:dyDescent="0.25">
      <c r="B20" s="32"/>
      <c r="E20" s="41" t="s">
        <v>10</v>
      </c>
      <c r="F20" s="42"/>
      <c r="G20" s="42"/>
      <c r="H20" s="43"/>
      <c r="I20" s="42"/>
      <c r="J20" s="42"/>
      <c r="K20" s="42"/>
      <c r="L20" s="42"/>
      <c r="M20" s="44"/>
      <c r="N20" s="40"/>
      <c r="O20" s="27"/>
      <c r="P20" s="33"/>
    </row>
    <row r="21" spans="2:16" ht="12" customHeight="1" x14ac:dyDescent="0.25">
      <c r="B21" s="32"/>
      <c r="E21" s="41"/>
      <c r="F21" s="42"/>
      <c r="G21" s="42"/>
      <c r="H21" s="43"/>
      <c r="I21" s="42"/>
      <c r="J21" s="42"/>
      <c r="K21" s="42"/>
      <c r="L21" s="42"/>
      <c r="M21" s="44"/>
      <c r="N21" s="40"/>
      <c r="O21" s="27"/>
      <c r="P21" s="33"/>
    </row>
    <row r="22" spans="2:16" ht="12" customHeight="1" x14ac:dyDescent="0.25">
      <c r="B22" s="32"/>
      <c r="C22" s="54"/>
      <c r="E22" s="41"/>
      <c r="F22" s="42"/>
      <c r="G22" s="42"/>
      <c r="H22" s="43"/>
      <c r="I22" s="42"/>
      <c r="J22" s="42"/>
      <c r="K22" s="42"/>
      <c r="L22" s="42"/>
      <c r="M22" s="44"/>
      <c r="N22" s="40"/>
      <c r="O22" s="27"/>
      <c r="P22" s="33"/>
    </row>
    <row r="23" spans="2:16" ht="12" customHeight="1" x14ac:dyDescent="0.25">
      <c r="B23" s="32"/>
      <c r="C23" s="54" t="s">
        <v>54</v>
      </c>
      <c r="E23" s="41"/>
      <c r="F23" s="42"/>
      <c r="G23" s="42"/>
      <c r="H23" s="43"/>
      <c r="I23" s="42"/>
      <c r="J23" s="42"/>
      <c r="K23" s="42"/>
      <c r="L23" s="42"/>
      <c r="M23" s="44"/>
      <c r="N23" s="40"/>
      <c r="O23" s="27"/>
      <c r="P23" s="33"/>
    </row>
    <row r="24" spans="2:16" ht="12" customHeight="1" x14ac:dyDescent="0.25">
      <c r="B24" s="32"/>
      <c r="C24" s="54"/>
      <c r="E24" s="41"/>
      <c r="F24" s="42"/>
      <c r="G24" s="42"/>
      <c r="H24" s="43"/>
      <c r="I24" s="42"/>
      <c r="J24" s="42"/>
      <c r="K24" s="42"/>
      <c r="L24" s="42"/>
      <c r="M24" s="44"/>
      <c r="N24" s="40"/>
      <c r="O24" s="27"/>
      <c r="P24" s="33"/>
    </row>
    <row r="25" spans="2:16" ht="12" customHeight="1" x14ac:dyDescent="0.25">
      <c r="B25" s="32"/>
      <c r="C25" s="54" t="s">
        <v>8</v>
      </c>
      <c r="E25" s="41"/>
      <c r="F25" s="42"/>
      <c r="G25" s="42"/>
      <c r="H25" s="43"/>
      <c r="I25" s="42"/>
      <c r="J25" s="42"/>
      <c r="K25" s="42"/>
      <c r="L25" s="42"/>
      <c r="M25" s="44"/>
      <c r="N25" s="40"/>
      <c r="O25" s="27"/>
      <c r="P25" s="33"/>
    </row>
    <row r="26" spans="2:16" ht="12" customHeight="1" x14ac:dyDescent="0.25">
      <c r="B26" s="32"/>
      <c r="E26" s="41"/>
      <c r="F26" s="42"/>
      <c r="G26" s="42"/>
      <c r="H26" s="43"/>
      <c r="I26" s="42"/>
      <c r="J26" s="42"/>
      <c r="K26" s="42"/>
      <c r="L26" s="42"/>
      <c r="M26" s="44"/>
      <c r="N26" s="40"/>
      <c r="O26" s="27"/>
      <c r="P26" s="33"/>
    </row>
    <row r="27" spans="2:16" ht="12" customHeight="1" x14ac:dyDescent="0.25">
      <c r="B27" s="32"/>
      <c r="C27" s="101" t="s">
        <v>55</v>
      </c>
      <c r="D27" s="101" t="s">
        <v>94</v>
      </c>
      <c r="E27" s="102" t="s">
        <v>95</v>
      </c>
      <c r="F27" s="101" t="s">
        <v>59</v>
      </c>
      <c r="G27" s="103" t="s">
        <v>56</v>
      </c>
      <c r="H27" s="103" t="s">
        <v>57</v>
      </c>
      <c r="I27" s="101" t="s">
        <v>59</v>
      </c>
      <c r="J27" s="42"/>
      <c r="K27" s="42"/>
      <c r="L27" s="42"/>
      <c r="M27" s="44"/>
      <c r="N27" s="40"/>
      <c r="O27" s="27"/>
      <c r="P27" s="33"/>
    </row>
    <row r="28" spans="2:16" ht="12" customHeight="1" x14ac:dyDescent="0.25">
      <c r="B28" s="32"/>
      <c r="C28" s="97" t="s">
        <v>62</v>
      </c>
      <c r="D28" s="98">
        <v>86.519604000000001</v>
      </c>
      <c r="E28" s="95">
        <v>65.002943000000002</v>
      </c>
      <c r="F28" s="99">
        <f>+E28/D28</f>
        <v>0.75130883631876078</v>
      </c>
      <c r="G28" s="96">
        <v>104.780328</v>
      </c>
      <c r="H28" s="96">
        <v>80.802768999999998</v>
      </c>
      <c r="I28" s="99">
        <f t="shared" ref="I28:I39" si="3">+H28/G28</f>
        <v>0.77116354321776892</v>
      </c>
      <c r="J28" s="42"/>
      <c r="K28" s="42"/>
      <c r="L28" s="42"/>
      <c r="M28" s="44"/>
      <c r="N28" s="40"/>
      <c r="O28" s="27"/>
      <c r="P28" s="33"/>
    </row>
    <row r="29" spans="2:16" ht="12" customHeight="1" x14ac:dyDescent="0.25">
      <c r="B29" s="32"/>
      <c r="C29" s="97" t="s">
        <v>61</v>
      </c>
      <c r="D29" s="98">
        <v>46.377352999999999</v>
      </c>
      <c r="E29" s="95">
        <v>21.973481</v>
      </c>
      <c r="F29" s="99">
        <f t="shared" ref="F29:F39" si="4">+E29/D29</f>
        <v>0.47379765291908749</v>
      </c>
      <c r="G29" s="96">
        <v>33.140504</v>
      </c>
      <c r="H29" s="96">
        <v>32.981898999999999</v>
      </c>
      <c r="I29" s="99">
        <f t="shared" si="3"/>
        <v>0.9952141645160254</v>
      </c>
      <c r="J29" s="42"/>
      <c r="K29" s="42"/>
      <c r="L29" s="42"/>
      <c r="M29" s="44"/>
      <c r="N29" s="40"/>
      <c r="O29" s="27"/>
      <c r="P29" s="33"/>
    </row>
    <row r="30" spans="2:16" ht="12" customHeight="1" x14ac:dyDescent="0.25">
      <c r="B30" s="32"/>
      <c r="C30" s="97" t="s">
        <v>70</v>
      </c>
      <c r="D30" s="98">
        <v>13.645752999999999</v>
      </c>
      <c r="E30" s="95">
        <v>12.327415</v>
      </c>
      <c r="F30" s="99">
        <f t="shared" si="4"/>
        <v>0.90338840223767802</v>
      </c>
      <c r="G30" s="96">
        <v>43.860228999999997</v>
      </c>
      <c r="H30" s="96">
        <v>36.655579000000003</v>
      </c>
      <c r="I30" s="99">
        <f t="shared" si="3"/>
        <v>0.83573615176519045</v>
      </c>
      <c r="J30" s="42"/>
      <c r="K30" s="42"/>
      <c r="L30" s="42"/>
      <c r="M30" s="44"/>
      <c r="N30" s="40"/>
      <c r="O30" s="27"/>
      <c r="P30" s="33"/>
    </row>
    <row r="31" spans="2:16" ht="12" customHeight="1" x14ac:dyDescent="0.25">
      <c r="B31" s="32"/>
      <c r="C31" s="97" t="s">
        <v>75</v>
      </c>
      <c r="D31" s="98">
        <v>8.7142920000000004</v>
      </c>
      <c r="E31" s="95">
        <v>6.9767780000000004</v>
      </c>
      <c r="F31" s="99">
        <f t="shared" si="4"/>
        <v>0.80061329136090464</v>
      </c>
      <c r="G31" s="96">
        <v>2.7044990000000002</v>
      </c>
      <c r="H31" s="96">
        <v>1.1460539999999999</v>
      </c>
      <c r="I31" s="99">
        <f t="shared" si="3"/>
        <v>0.42375833749614988</v>
      </c>
      <c r="J31" s="42"/>
      <c r="K31" s="42"/>
      <c r="L31" s="42"/>
      <c r="M31" s="44"/>
      <c r="N31" s="40"/>
      <c r="O31" s="27"/>
      <c r="P31" s="33"/>
    </row>
    <row r="32" spans="2:16" ht="12" customHeight="1" x14ac:dyDescent="0.25">
      <c r="B32" s="32"/>
      <c r="C32" s="97" t="s">
        <v>65</v>
      </c>
      <c r="D32" s="98">
        <v>8.1207220000000007</v>
      </c>
      <c r="E32" s="95">
        <v>1.9893810000000001</v>
      </c>
      <c r="F32" s="99">
        <f t="shared" si="4"/>
        <v>0.24497587776062274</v>
      </c>
      <c r="G32" s="96">
        <v>1.8458749999999999</v>
      </c>
      <c r="H32" s="96">
        <v>1.053831</v>
      </c>
      <c r="I32" s="99">
        <f t="shared" si="3"/>
        <v>0.57091135640279</v>
      </c>
      <c r="J32" s="42"/>
      <c r="K32" s="42"/>
      <c r="L32" s="42"/>
      <c r="M32" s="44"/>
      <c r="N32" s="40"/>
      <c r="O32" s="27"/>
      <c r="P32" s="33"/>
    </row>
    <row r="33" spans="2:16" ht="12" customHeight="1" x14ac:dyDescent="0.25">
      <c r="B33" s="32"/>
      <c r="C33" s="97" t="s">
        <v>92</v>
      </c>
      <c r="D33" s="98">
        <v>7.9020840000000003</v>
      </c>
      <c r="E33" s="95">
        <v>1.186466</v>
      </c>
      <c r="F33" s="99">
        <f t="shared" si="4"/>
        <v>0.15014596149572695</v>
      </c>
      <c r="G33" s="96">
        <v>2.9993439999999998</v>
      </c>
      <c r="H33" s="96">
        <v>2.9976669999999999</v>
      </c>
      <c r="I33" s="99">
        <f t="shared" si="3"/>
        <v>0.99944087773859891</v>
      </c>
      <c r="J33" s="42"/>
      <c r="K33" s="42"/>
      <c r="L33" s="42"/>
      <c r="M33" s="44"/>
      <c r="N33" s="40"/>
      <c r="O33" s="27"/>
      <c r="P33" s="33"/>
    </row>
    <row r="34" spans="2:16" ht="12" customHeight="1" x14ac:dyDescent="0.25">
      <c r="B34" s="32"/>
      <c r="C34" s="97" t="s">
        <v>69</v>
      </c>
      <c r="D34" s="98">
        <v>4.897456</v>
      </c>
      <c r="E34" s="95">
        <v>4.4425109999999997</v>
      </c>
      <c r="F34" s="99">
        <f t="shared" si="4"/>
        <v>0.9071058525079142</v>
      </c>
      <c r="G34" s="96">
        <v>3.6695380000000002</v>
      </c>
      <c r="H34" s="96">
        <v>3.1428020000000001</v>
      </c>
      <c r="I34" s="99">
        <f t="shared" si="3"/>
        <v>0.85645713438585458</v>
      </c>
      <c r="J34" s="42"/>
      <c r="K34" s="42"/>
      <c r="L34" s="42"/>
      <c r="M34" s="44"/>
      <c r="N34" s="40"/>
      <c r="O34" s="27"/>
      <c r="P34" s="33"/>
    </row>
    <row r="35" spans="2:16" ht="12" customHeight="1" x14ac:dyDescent="0.25">
      <c r="B35" s="32"/>
      <c r="C35" s="97" t="s">
        <v>77</v>
      </c>
      <c r="D35" s="98">
        <v>3.009252</v>
      </c>
      <c r="E35" s="95">
        <v>0.16855300000000001</v>
      </c>
      <c r="F35" s="99">
        <f t="shared" si="4"/>
        <v>5.6011593578736515E-2</v>
      </c>
      <c r="G35" s="96">
        <v>2.9284699999999999</v>
      </c>
      <c r="H35" s="96">
        <v>2.118525</v>
      </c>
      <c r="I35" s="99">
        <f t="shared" si="3"/>
        <v>0.72342383565479584</v>
      </c>
      <c r="J35" s="42"/>
      <c r="K35" s="42"/>
      <c r="L35" s="42"/>
      <c r="M35" s="44"/>
      <c r="N35" s="40"/>
      <c r="O35" s="27"/>
      <c r="P35" s="33"/>
    </row>
    <row r="36" spans="2:16" ht="12" customHeight="1" x14ac:dyDescent="0.25">
      <c r="B36" s="32"/>
      <c r="C36" s="97" t="s">
        <v>66</v>
      </c>
      <c r="D36" s="98">
        <v>2.2952919999999999</v>
      </c>
      <c r="E36" s="95">
        <v>2.2405840000000001</v>
      </c>
      <c r="F36" s="99">
        <f t="shared" si="4"/>
        <v>0.97616512408878708</v>
      </c>
      <c r="G36" s="96">
        <v>0.71796800000000005</v>
      </c>
      <c r="H36" s="96">
        <v>0.71329100000000001</v>
      </c>
      <c r="I36" s="99">
        <f t="shared" si="3"/>
        <v>0.99348578209613791</v>
      </c>
      <c r="J36" s="42"/>
      <c r="K36" s="42"/>
      <c r="L36" s="42"/>
      <c r="M36" s="44"/>
      <c r="N36" s="40"/>
      <c r="O36" s="27"/>
      <c r="P36" s="33"/>
    </row>
    <row r="37" spans="2:16" ht="12" customHeight="1" x14ac:dyDescent="0.25">
      <c r="B37" s="32"/>
      <c r="C37" s="97" t="s">
        <v>67</v>
      </c>
      <c r="D37" s="98">
        <v>1.3595969999999999</v>
      </c>
      <c r="E37" s="95">
        <v>0.109206</v>
      </c>
      <c r="F37" s="99">
        <f t="shared" si="4"/>
        <v>8.0322330808320408E-2</v>
      </c>
      <c r="G37" s="96">
        <v>1.140253</v>
      </c>
      <c r="H37" s="96">
        <v>3.4085999999999998E-2</v>
      </c>
      <c r="I37" s="99">
        <f t="shared" si="3"/>
        <v>2.9893365770578984E-2</v>
      </c>
      <c r="J37" s="42"/>
      <c r="K37" s="42"/>
      <c r="L37" s="42"/>
      <c r="M37" s="44"/>
      <c r="N37" s="40"/>
      <c r="O37" s="27"/>
      <c r="P37" s="33"/>
    </row>
    <row r="38" spans="2:16" ht="12" customHeight="1" x14ac:dyDescent="0.25">
      <c r="B38" s="32"/>
      <c r="C38" s="97" t="s">
        <v>71</v>
      </c>
      <c r="D38" s="98">
        <v>1.3185659999999999</v>
      </c>
      <c r="E38" s="95">
        <v>0.42133399999999999</v>
      </c>
      <c r="F38" s="99">
        <f t="shared" si="4"/>
        <v>0.31953956040122378</v>
      </c>
      <c r="G38" s="96">
        <v>1.6506000000000001</v>
      </c>
      <c r="H38" s="96">
        <v>0.43598700000000001</v>
      </c>
      <c r="I38" s="99">
        <f t="shared" si="3"/>
        <v>0.26413849509269355</v>
      </c>
      <c r="J38" s="42"/>
      <c r="K38" s="42"/>
      <c r="L38" s="42"/>
      <c r="M38" s="44"/>
      <c r="N38" s="40"/>
      <c r="O38" s="27"/>
      <c r="P38" s="33"/>
    </row>
    <row r="39" spans="2:16" ht="12" customHeight="1" x14ac:dyDescent="0.25">
      <c r="B39" s="32"/>
      <c r="C39" s="100" t="s">
        <v>9</v>
      </c>
      <c r="D39" s="98">
        <f t="shared" ref="D39:E39" si="5">SUM(D28:D38)</f>
        <v>184.15997100000001</v>
      </c>
      <c r="E39" s="95">
        <f t="shared" si="5"/>
        <v>116.838652</v>
      </c>
      <c r="F39" s="99">
        <f t="shared" si="4"/>
        <v>0.63444108600560101</v>
      </c>
      <c r="G39" s="96">
        <f t="shared" ref="G39:H39" si="6">SUM(G28:G38)</f>
        <v>199.43760800000001</v>
      </c>
      <c r="H39" s="96">
        <f t="shared" si="6"/>
        <v>162.08249000000001</v>
      </c>
      <c r="I39" s="99">
        <f t="shared" si="3"/>
        <v>0.81269772349054648</v>
      </c>
      <c r="J39" s="42"/>
      <c r="K39" s="42"/>
      <c r="L39" s="42"/>
      <c r="M39" s="44"/>
      <c r="N39" s="40"/>
      <c r="O39" s="27"/>
      <c r="P39" s="33"/>
    </row>
    <row r="40" spans="2:16" ht="12" customHeight="1" x14ac:dyDescent="0.25">
      <c r="B40" s="32"/>
      <c r="E40" s="41"/>
      <c r="G40" s="42"/>
      <c r="H40" s="42"/>
      <c r="I40" s="42"/>
      <c r="J40" s="42"/>
      <c r="K40" s="42"/>
      <c r="L40" s="42"/>
      <c r="M40" s="44"/>
      <c r="N40" s="40"/>
      <c r="O40" s="27"/>
      <c r="P40" s="33"/>
    </row>
    <row r="41" spans="2:16" ht="12" customHeight="1" x14ac:dyDescent="0.25">
      <c r="B41" s="32"/>
      <c r="C41" s="54" t="s">
        <v>6</v>
      </c>
      <c r="E41" s="41"/>
      <c r="G41" s="42"/>
      <c r="H41" s="42"/>
      <c r="I41" s="42"/>
      <c r="J41" s="42"/>
      <c r="K41" s="42"/>
      <c r="L41" s="42"/>
      <c r="M41" s="44"/>
      <c r="N41" s="40"/>
      <c r="O41" s="27"/>
      <c r="P41" s="33"/>
    </row>
    <row r="42" spans="2:16" ht="12" customHeight="1" x14ac:dyDescent="0.25">
      <c r="B42" s="32"/>
      <c r="E42" s="41"/>
      <c r="G42" s="42"/>
      <c r="H42" s="42"/>
      <c r="I42" s="42"/>
      <c r="J42" s="42"/>
      <c r="K42" s="42"/>
      <c r="L42" s="42"/>
      <c r="M42" s="44"/>
      <c r="N42" s="40"/>
      <c r="O42" s="27"/>
      <c r="P42" s="33"/>
    </row>
    <row r="43" spans="2:16" ht="12" customHeight="1" x14ac:dyDescent="0.25">
      <c r="B43" s="32"/>
      <c r="C43" s="101" t="s">
        <v>55</v>
      </c>
      <c r="D43" s="101" t="s">
        <v>94</v>
      </c>
      <c r="E43" s="102" t="s">
        <v>95</v>
      </c>
      <c r="F43" s="101" t="s">
        <v>59</v>
      </c>
      <c r="G43" s="103" t="s">
        <v>56</v>
      </c>
      <c r="H43" s="103" t="s">
        <v>57</v>
      </c>
      <c r="I43" s="101" t="s">
        <v>59</v>
      </c>
      <c r="J43" s="42"/>
      <c r="K43" s="42"/>
      <c r="L43" s="42"/>
      <c r="M43" s="44"/>
      <c r="N43" s="40"/>
      <c r="O43" s="27"/>
      <c r="P43" s="33"/>
    </row>
    <row r="44" spans="2:16" ht="12" customHeight="1" x14ac:dyDescent="0.25">
      <c r="B44" s="32"/>
      <c r="C44" s="97" t="s">
        <v>61</v>
      </c>
      <c r="D44" s="98">
        <v>116.40089399999999</v>
      </c>
      <c r="E44" s="95">
        <v>61.688896</v>
      </c>
      <c r="F44" s="99">
        <f t="shared" ref="F44:F55" si="7">+E44/D44</f>
        <v>0.5299692629508499</v>
      </c>
      <c r="G44" s="96">
        <v>56.362971000000002</v>
      </c>
      <c r="H44" s="96">
        <v>53.153924000000004</v>
      </c>
      <c r="I44" s="99">
        <f t="shared" ref="I44:I55" si="8">+H44/G44</f>
        <v>0.94306462304834859</v>
      </c>
      <c r="J44" s="42"/>
      <c r="K44" s="42"/>
      <c r="L44" s="42"/>
      <c r="M44" s="44"/>
      <c r="N44" s="40"/>
      <c r="O44" s="27"/>
      <c r="P44" s="33"/>
    </row>
    <row r="45" spans="2:16" ht="12" customHeight="1" x14ac:dyDescent="0.25">
      <c r="B45" s="32"/>
      <c r="C45" s="97" t="s">
        <v>65</v>
      </c>
      <c r="D45" s="98">
        <v>66.815335000000005</v>
      </c>
      <c r="E45" s="95">
        <v>29.964703</v>
      </c>
      <c r="F45" s="99">
        <f t="shared" si="7"/>
        <v>0.4484704446965655</v>
      </c>
      <c r="G45" s="96">
        <v>71.777604999999994</v>
      </c>
      <c r="H45" s="96">
        <v>64.912693000000004</v>
      </c>
      <c r="I45" s="99">
        <f t="shared" si="8"/>
        <v>0.90435858092506727</v>
      </c>
      <c r="J45" s="42"/>
      <c r="K45" s="42"/>
      <c r="L45" s="42"/>
      <c r="M45" s="44"/>
      <c r="N45" s="40"/>
      <c r="O45" s="27"/>
      <c r="P45" s="33"/>
    </row>
    <row r="46" spans="2:16" ht="12" customHeight="1" x14ac:dyDescent="0.25">
      <c r="B46" s="32"/>
      <c r="C46" s="97" t="s">
        <v>63</v>
      </c>
      <c r="D46" s="98">
        <v>32.025334999999998</v>
      </c>
      <c r="E46" s="95">
        <v>12.369027000000001</v>
      </c>
      <c r="F46" s="99">
        <f t="shared" si="7"/>
        <v>0.38622631113772898</v>
      </c>
      <c r="G46" s="96">
        <v>16.125202000000002</v>
      </c>
      <c r="H46" s="96">
        <v>11.034133000000001</v>
      </c>
      <c r="I46" s="99">
        <f t="shared" si="8"/>
        <v>0.68427874577943271</v>
      </c>
      <c r="J46" s="42"/>
      <c r="K46" s="42"/>
      <c r="L46" s="42"/>
      <c r="M46" s="44"/>
      <c r="N46" s="40"/>
      <c r="O46" s="27"/>
      <c r="P46" s="33"/>
    </row>
    <row r="47" spans="2:16" ht="12" customHeight="1" x14ac:dyDescent="0.25">
      <c r="B47" s="32"/>
      <c r="C47" s="97" t="s">
        <v>62</v>
      </c>
      <c r="D47" s="98">
        <v>24.269072000000001</v>
      </c>
      <c r="E47" s="95">
        <v>12.444417</v>
      </c>
      <c r="F47" s="99">
        <f t="shared" si="7"/>
        <v>0.51276855579809555</v>
      </c>
      <c r="G47" s="96">
        <v>13.057088</v>
      </c>
      <c r="H47" s="96">
        <v>11.669012</v>
      </c>
      <c r="I47" s="99">
        <f t="shared" si="8"/>
        <v>0.89369176343147871</v>
      </c>
      <c r="J47" s="42"/>
      <c r="K47" s="42"/>
      <c r="L47" s="42"/>
      <c r="M47" s="44"/>
      <c r="N47" s="40"/>
      <c r="O47" s="27"/>
      <c r="P47" s="33"/>
    </row>
    <row r="48" spans="2:16" ht="12" customHeight="1" x14ac:dyDescent="0.25">
      <c r="B48" s="32"/>
      <c r="C48" s="97" t="s">
        <v>67</v>
      </c>
      <c r="D48" s="98">
        <v>11.360673</v>
      </c>
      <c r="E48" s="95">
        <v>7.6856410000000004</v>
      </c>
      <c r="F48" s="99">
        <f t="shared" si="7"/>
        <v>0.6765128263087935</v>
      </c>
      <c r="G48" s="96">
        <v>6.1775289999999998</v>
      </c>
      <c r="H48" s="96">
        <v>5.8629569999999998</v>
      </c>
      <c r="I48" s="99">
        <f t="shared" si="8"/>
        <v>0.94907802132535513</v>
      </c>
      <c r="J48" s="42"/>
      <c r="K48" s="42"/>
      <c r="L48" s="42"/>
      <c r="M48" s="44"/>
      <c r="N48" s="40"/>
      <c r="O48" s="27"/>
      <c r="P48" s="33"/>
    </row>
    <row r="49" spans="2:16" ht="12" customHeight="1" x14ac:dyDescent="0.25">
      <c r="B49" s="32"/>
      <c r="C49" s="97" t="s">
        <v>64</v>
      </c>
      <c r="D49" s="98">
        <v>9.3589249999999993</v>
      </c>
      <c r="E49" s="95">
        <v>5.5503619999999998</v>
      </c>
      <c r="F49" s="99">
        <f t="shared" si="7"/>
        <v>0.59305550584068156</v>
      </c>
      <c r="G49" s="96">
        <v>0.67662800000000001</v>
      </c>
      <c r="H49" s="96">
        <v>0.67269699999999999</v>
      </c>
      <c r="I49" s="99">
        <f t="shared" si="8"/>
        <v>0.99419030841171219</v>
      </c>
      <c r="J49" s="42"/>
      <c r="K49" s="42"/>
      <c r="L49" s="42"/>
      <c r="M49" s="44"/>
      <c r="N49" s="40"/>
      <c r="O49" s="27"/>
      <c r="P49" s="33"/>
    </row>
    <row r="50" spans="2:16" ht="12" customHeight="1" x14ac:dyDescent="0.25">
      <c r="B50" s="32"/>
      <c r="C50" s="97" t="s">
        <v>68</v>
      </c>
      <c r="D50" s="98">
        <v>7.548273</v>
      </c>
      <c r="E50" s="95">
        <v>4.5780120000000002</v>
      </c>
      <c r="F50" s="99">
        <f t="shared" si="7"/>
        <v>0.60649793668035057</v>
      </c>
      <c r="G50" s="96">
        <v>2.322438</v>
      </c>
      <c r="H50" s="96">
        <v>2.3055720000000002</v>
      </c>
      <c r="I50" s="99">
        <f t="shared" si="8"/>
        <v>0.9927378039801279</v>
      </c>
      <c r="J50" s="42"/>
      <c r="K50" s="42"/>
      <c r="L50" s="42"/>
      <c r="M50" s="44"/>
      <c r="N50" s="40"/>
      <c r="O50" s="27"/>
      <c r="P50" s="33"/>
    </row>
    <row r="51" spans="2:16" ht="12" customHeight="1" x14ac:dyDescent="0.25">
      <c r="B51" s="32"/>
      <c r="C51" s="97" t="s">
        <v>76</v>
      </c>
      <c r="D51" s="98">
        <v>2.3998140000000001</v>
      </c>
      <c r="E51" s="95">
        <v>2.028972</v>
      </c>
      <c r="F51" s="99">
        <f t="shared" si="7"/>
        <v>0.84547052396560729</v>
      </c>
      <c r="G51" s="96">
        <v>2.0877590000000001</v>
      </c>
      <c r="H51" s="96">
        <v>2.0770849999999998</v>
      </c>
      <c r="I51" s="99">
        <f t="shared" si="8"/>
        <v>0.99488734092392839</v>
      </c>
      <c r="J51" s="42"/>
      <c r="K51" s="42"/>
      <c r="L51" s="42"/>
      <c r="M51" s="44"/>
      <c r="N51" s="40"/>
      <c r="O51" s="27"/>
      <c r="P51" s="33"/>
    </row>
    <row r="52" spans="2:16" ht="12" customHeight="1" x14ac:dyDescent="0.25">
      <c r="B52" s="32"/>
      <c r="C52" s="97" t="s">
        <v>70</v>
      </c>
      <c r="D52" s="98">
        <v>1.961147</v>
      </c>
      <c r="E52" s="95">
        <v>0.62856100000000004</v>
      </c>
      <c r="F52" s="99">
        <f t="shared" si="7"/>
        <v>0.32050682585242213</v>
      </c>
      <c r="G52" s="96">
        <v>0.25025199999999997</v>
      </c>
      <c r="H52" s="96">
        <v>0.186248</v>
      </c>
      <c r="I52" s="99">
        <f t="shared" si="8"/>
        <v>0.74424180426130471</v>
      </c>
      <c r="J52" s="42"/>
      <c r="K52" s="42"/>
      <c r="L52" s="42"/>
      <c r="M52" s="44"/>
      <c r="N52" s="40"/>
      <c r="O52" s="27"/>
      <c r="P52" s="33"/>
    </row>
    <row r="53" spans="2:16" ht="12" customHeight="1" x14ac:dyDescent="0.25">
      <c r="B53" s="32"/>
      <c r="C53" s="97" t="s">
        <v>69</v>
      </c>
      <c r="D53" s="98">
        <v>1.7102649999999999</v>
      </c>
      <c r="E53" s="95">
        <v>1.262027</v>
      </c>
      <c r="F53" s="99">
        <f t="shared" si="7"/>
        <v>0.73791313042130902</v>
      </c>
      <c r="G53" s="96">
        <v>0.76303399999999999</v>
      </c>
      <c r="H53" s="96">
        <v>0.75932900000000003</v>
      </c>
      <c r="I53" s="99">
        <f t="shared" si="8"/>
        <v>0.99514438412967188</v>
      </c>
      <c r="J53" s="42"/>
      <c r="K53" s="42"/>
      <c r="L53" s="42"/>
      <c r="M53" s="44"/>
      <c r="N53" s="40"/>
      <c r="O53" s="27"/>
      <c r="P53" s="33"/>
    </row>
    <row r="54" spans="2:16" ht="12" customHeight="1" x14ac:dyDescent="0.25">
      <c r="B54" s="32"/>
      <c r="C54" s="97" t="s">
        <v>71</v>
      </c>
      <c r="D54" s="98">
        <v>3.1493950000000002</v>
      </c>
      <c r="E54" s="95">
        <v>1.776429</v>
      </c>
      <c r="F54" s="99">
        <f t="shared" si="7"/>
        <v>0.56405404847597707</v>
      </c>
      <c r="G54" s="96">
        <v>13.642521</v>
      </c>
      <c r="H54" s="96">
        <v>13.458909999999999</v>
      </c>
      <c r="I54" s="99">
        <f t="shared" si="8"/>
        <v>0.98654127048805706</v>
      </c>
      <c r="J54" s="42"/>
      <c r="K54" s="42"/>
      <c r="L54" s="42"/>
      <c r="M54" s="44"/>
      <c r="N54" s="40"/>
      <c r="O54" s="27"/>
      <c r="P54" s="33"/>
    </row>
    <row r="55" spans="2:16" ht="12" customHeight="1" x14ac:dyDescent="0.25">
      <c r="B55" s="32"/>
      <c r="C55" s="100" t="s">
        <v>9</v>
      </c>
      <c r="D55" s="98">
        <f t="shared" ref="D55:E55" si="9">SUM(D44:D54)</f>
        <v>276.99912799999998</v>
      </c>
      <c r="E55" s="95">
        <f t="shared" si="9"/>
        <v>139.977047</v>
      </c>
      <c r="F55" s="99">
        <f t="shared" si="7"/>
        <v>0.50533389043737353</v>
      </c>
      <c r="G55" s="96">
        <f t="shared" ref="G55:H55" si="10">SUM(G44:G54)</f>
        <v>183.24302699999998</v>
      </c>
      <c r="H55" s="96">
        <f t="shared" si="10"/>
        <v>166.09256000000005</v>
      </c>
      <c r="I55" s="99">
        <f t="shared" si="8"/>
        <v>0.9064058955978721</v>
      </c>
      <c r="J55" s="42"/>
      <c r="K55" s="42"/>
      <c r="L55" s="42"/>
      <c r="M55" s="44"/>
      <c r="N55" s="40"/>
      <c r="O55" s="27"/>
      <c r="P55" s="33"/>
    </row>
    <row r="56" spans="2:16" ht="12" customHeight="1" x14ac:dyDescent="0.25">
      <c r="B56" s="32"/>
      <c r="E56" s="41"/>
      <c r="G56" s="42"/>
      <c r="H56" s="42"/>
      <c r="I56" s="42"/>
      <c r="J56" s="42"/>
      <c r="K56" s="42"/>
      <c r="L56" s="42"/>
      <c r="M56" s="44"/>
      <c r="N56" s="40"/>
      <c r="O56" s="27"/>
      <c r="P56" s="33"/>
    </row>
    <row r="57" spans="2:16" ht="12" customHeight="1" x14ac:dyDescent="0.25">
      <c r="B57" s="32"/>
      <c r="C57" s="54" t="s">
        <v>58</v>
      </c>
      <c r="E57" s="41"/>
      <c r="G57" s="42"/>
      <c r="H57" s="42"/>
      <c r="I57" s="42"/>
      <c r="J57" s="42"/>
      <c r="K57" s="42"/>
      <c r="L57" s="42"/>
      <c r="M57" s="44"/>
      <c r="N57" s="40"/>
      <c r="O57" s="27"/>
      <c r="P57" s="33"/>
    </row>
    <row r="58" spans="2:16" ht="12" customHeight="1" x14ac:dyDescent="0.25">
      <c r="B58" s="32"/>
      <c r="E58" s="41"/>
      <c r="G58" s="42"/>
      <c r="H58" s="42"/>
      <c r="I58" s="42"/>
      <c r="J58" s="42"/>
      <c r="K58" s="42"/>
      <c r="L58" s="42"/>
      <c r="M58" s="44"/>
      <c r="N58" s="40"/>
      <c r="O58" s="27"/>
      <c r="P58" s="33"/>
    </row>
    <row r="59" spans="2:16" ht="12" customHeight="1" x14ac:dyDescent="0.25">
      <c r="B59" s="32"/>
      <c r="C59" s="101" t="s">
        <v>55</v>
      </c>
      <c r="D59" s="101" t="s">
        <v>94</v>
      </c>
      <c r="E59" s="102" t="s">
        <v>95</v>
      </c>
      <c r="F59" s="101" t="s">
        <v>59</v>
      </c>
      <c r="G59" s="103" t="s">
        <v>56</v>
      </c>
      <c r="H59" s="103" t="s">
        <v>57</v>
      </c>
      <c r="I59" s="101" t="s">
        <v>59</v>
      </c>
      <c r="J59" s="42"/>
      <c r="K59" s="42"/>
      <c r="L59" s="42"/>
      <c r="M59" s="44"/>
      <c r="N59" s="40"/>
      <c r="O59" s="27"/>
      <c r="P59" s="33"/>
    </row>
    <row r="60" spans="2:16" ht="12" customHeight="1" x14ac:dyDescent="0.25">
      <c r="B60" s="32"/>
      <c r="C60" s="97" t="s">
        <v>62</v>
      </c>
      <c r="D60" s="98">
        <v>242.782689</v>
      </c>
      <c r="E60" s="95">
        <v>133.38510199999999</v>
      </c>
      <c r="F60" s="99">
        <f t="shared" ref="F60:F71" si="11">+E60/D60</f>
        <v>0.54940120545414994</v>
      </c>
      <c r="G60" s="96">
        <v>110.595585</v>
      </c>
      <c r="H60" s="96">
        <v>64.788257999999999</v>
      </c>
      <c r="I60" s="99">
        <f t="shared" ref="I60:I71" si="12">+H60/G60</f>
        <v>0.58581233599876525</v>
      </c>
      <c r="J60" s="42"/>
      <c r="K60" s="42"/>
      <c r="L60" s="42"/>
      <c r="M60" s="44"/>
      <c r="N60" s="40"/>
      <c r="O60" s="27"/>
      <c r="P60" s="33"/>
    </row>
    <row r="61" spans="2:16" ht="12" customHeight="1" x14ac:dyDescent="0.25">
      <c r="B61" s="32"/>
      <c r="C61" s="97" t="s">
        <v>66</v>
      </c>
      <c r="D61" s="98">
        <v>122.17275100000001</v>
      </c>
      <c r="E61" s="95">
        <v>40.514453000000003</v>
      </c>
      <c r="F61" s="99">
        <f t="shared" si="11"/>
        <v>0.33161611462772089</v>
      </c>
      <c r="G61" s="96">
        <v>89.993144000000001</v>
      </c>
      <c r="H61" s="96">
        <v>35.349532000000004</v>
      </c>
      <c r="I61" s="99">
        <f t="shared" si="12"/>
        <v>0.39280250059937905</v>
      </c>
      <c r="J61" s="42"/>
      <c r="K61" s="42"/>
      <c r="L61" s="42"/>
      <c r="M61" s="44"/>
      <c r="N61" s="40"/>
      <c r="O61" s="27"/>
      <c r="P61" s="33"/>
    </row>
    <row r="62" spans="2:16" ht="12" customHeight="1" x14ac:dyDescent="0.25">
      <c r="B62" s="32"/>
      <c r="C62" s="97" t="s">
        <v>72</v>
      </c>
      <c r="D62" s="98">
        <v>93.843982999999994</v>
      </c>
      <c r="E62" s="95">
        <v>31.00544</v>
      </c>
      <c r="F62" s="99">
        <f t="shared" si="11"/>
        <v>0.33039347871669089</v>
      </c>
      <c r="G62" s="96">
        <v>35.383302</v>
      </c>
      <c r="H62" s="96">
        <v>18.172896999999999</v>
      </c>
      <c r="I62" s="99">
        <f t="shared" si="12"/>
        <v>0.51360093526601891</v>
      </c>
      <c r="J62" s="42"/>
      <c r="K62" s="42"/>
      <c r="L62" s="42"/>
      <c r="M62" s="44"/>
      <c r="N62" s="40"/>
      <c r="O62" s="27"/>
      <c r="P62" s="33"/>
    </row>
    <row r="63" spans="2:16" ht="12" customHeight="1" x14ac:dyDescent="0.25">
      <c r="B63" s="32"/>
      <c r="C63" s="97" t="s">
        <v>67</v>
      </c>
      <c r="D63" s="98">
        <v>71.409655999999998</v>
      </c>
      <c r="E63" s="95">
        <v>19.294892000000001</v>
      </c>
      <c r="F63" s="99">
        <f t="shared" si="11"/>
        <v>0.27020004129413538</v>
      </c>
      <c r="G63" s="96">
        <v>26.421605</v>
      </c>
      <c r="H63" s="96">
        <v>21.095887000000001</v>
      </c>
      <c r="I63" s="99">
        <f t="shared" si="12"/>
        <v>0.79843321403071466</v>
      </c>
      <c r="J63" s="42"/>
      <c r="K63" s="42"/>
      <c r="L63" s="42"/>
      <c r="M63" s="44"/>
      <c r="N63" s="40"/>
      <c r="O63" s="27"/>
      <c r="P63" s="33"/>
    </row>
    <row r="64" spans="2:16" ht="12" customHeight="1" x14ac:dyDescent="0.25">
      <c r="B64" s="32"/>
      <c r="C64" s="97" t="s">
        <v>65</v>
      </c>
      <c r="D64" s="98">
        <v>61.635371999999997</v>
      </c>
      <c r="E64" s="95">
        <v>36.983694</v>
      </c>
      <c r="F64" s="99">
        <f t="shared" si="11"/>
        <v>0.60004008737060921</v>
      </c>
      <c r="G64" s="96">
        <v>62.757413999999997</v>
      </c>
      <c r="H64" s="96">
        <v>48.428595000000001</v>
      </c>
      <c r="I64" s="99">
        <f t="shared" si="12"/>
        <v>0.77167926326601033</v>
      </c>
      <c r="J64" s="42"/>
      <c r="K64" s="42"/>
      <c r="L64" s="42"/>
      <c r="M64" s="44"/>
      <c r="N64" s="40"/>
      <c r="O64" s="27"/>
      <c r="P64" s="33"/>
    </row>
    <row r="65" spans="2:16" ht="12" customHeight="1" x14ac:dyDescent="0.25">
      <c r="B65" s="32"/>
      <c r="C65" s="97" t="s">
        <v>78</v>
      </c>
      <c r="D65" s="98">
        <v>28.719619000000002</v>
      </c>
      <c r="E65" s="95">
        <v>18.238394</v>
      </c>
      <c r="F65" s="99">
        <f t="shared" si="11"/>
        <v>0.63504999840004839</v>
      </c>
      <c r="G65" s="96">
        <v>26.659756999999999</v>
      </c>
      <c r="H65" s="96">
        <v>14.546321000000001</v>
      </c>
      <c r="I65" s="99">
        <f t="shared" si="12"/>
        <v>0.54562841664310746</v>
      </c>
      <c r="J65" s="42"/>
      <c r="K65" s="42"/>
      <c r="L65" s="42"/>
      <c r="M65" s="44"/>
      <c r="N65" s="40"/>
      <c r="O65" s="27"/>
      <c r="P65" s="33"/>
    </row>
    <row r="66" spans="2:16" ht="12" customHeight="1" x14ac:dyDescent="0.25">
      <c r="B66" s="32"/>
      <c r="C66" s="97" t="s">
        <v>73</v>
      </c>
      <c r="D66" s="98">
        <v>26.820049999999998</v>
      </c>
      <c r="E66" s="95">
        <v>10.527122</v>
      </c>
      <c r="F66" s="99">
        <f t="shared" si="11"/>
        <v>0.39250940993771455</v>
      </c>
      <c r="G66" s="96">
        <v>15.105585</v>
      </c>
      <c r="H66" s="96">
        <v>7.4315740000000003</v>
      </c>
      <c r="I66" s="99">
        <f t="shared" si="12"/>
        <v>0.49197525286177268</v>
      </c>
      <c r="J66" s="42"/>
      <c r="K66" s="42"/>
      <c r="L66" s="42"/>
      <c r="M66" s="44"/>
      <c r="N66" s="40"/>
      <c r="O66" s="27"/>
      <c r="P66" s="33"/>
    </row>
    <row r="67" spans="2:16" ht="12" customHeight="1" x14ac:dyDescent="0.25">
      <c r="B67" s="32"/>
      <c r="C67" s="97" t="s">
        <v>74</v>
      </c>
      <c r="D67" s="98">
        <v>16.777234</v>
      </c>
      <c r="E67" s="95">
        <v>7.5517070000000004</v>
      </c>
      <c r="F67" s="99">
        <f t="shared" si="11"/>
        <v>0.45011633026039932</v>
      </c>
      <c r="G67" s="96">
        <v>8.3191179999999996</v>
      </c>
      <c r="H67" s="96">
        <v>7.2971579999999996</v>
      </c>
      <c r="I67" s="99">
        <f t="shared" si="12"/>
        <v>0.87715524650569932</v>
      </c>
      <c r="J67" s="42"/>
      <c r="K67" s="42"/>
      <c r="L67" s="42"/>
      <c r="M67" s="44"/>
      <c r="N67" s="40"/>
      <c r="O67" s="27"/>
      <c r="P67" s="33"/>
    </row>
    <row r="68" spans="2:16" ht="12" customHeight="1" x14ac:dyDescent="0.25">
      <c r="B68" s="32"/>
      <c r="C68" s="97" t="s">
        <v>61</v>
      </c>
      <c r="D68" s="98">
        <v>16.331693000000001</v>
      </c>
      <c r="E68" s="95">
        <v>4.904299</v>
      </c>
      <c r="F68" s="99">
        <f t="shared" si="11"/>
        <v>0.3002933621149993</v>
      </c>
      <c r="G68" s="96">
        <v>16.147186000000001</v>
      </c>
      <c r="H68" s="96">
        <v>11.846731999999999</v>
      </c>
      <c r="I68" s="99">
        <f t="shared" si="12"/>
        <v>0.73367161312193951</v>
      </c>
      <c r="J68" s="42"/>
      <c r="K68" s="42"/>
      <c r="L68" s="42"/>
      <c r="M68" s="44"/>
      <c r="N68" s="40"/>
      <c r="O68" s="27"/>
      <c r="P68" s="33"/>
    </row>
    <row r="69" spans="2:16" ht="12" customHeight="1" x14ac:dyDescent="0.25">
      <c r="B69" s="32"/>
      <c r="C69" s="97" t="s">
        <v>76</v>
      </c>
      <c r="D69" s="98">
        <v>15.58493</v>
      </c>
      <c r="E69" s="95">
        <v>5.212504</v>
      </c>
      <c r="F69" s="99">
        <f t="shared" si="11"/>
        <v>0.33445796676661366</v>
      </c>
      <c r="G69" s="96">
        <v>11.462804</v>
      </c>
      <c r="H69" s="96">
        <v>8.8092229999999994</v>
      </c>
      <c r="I69" s="99">
        <f t="shared" si="12"/>
        <v>0.76850507083607111</v>
      </c>
      <c r="J69" s="42"/>
      <c r="K69" s="42"/>
      <c r="L69" s="42"/>
      <c r="M69" s="44"/>
      <c r="N69" s="40"/>
      <c r="O69" s="27"/>
      <c r="P69" s="33"/>
    </row>
    <row r="70" spans="2:16" ht="12" customHeight="1" x14ac:dyDescent="0.25">
      <c r="B70" s="32"/>
      <c r="C70" s="97" t="s">
        <v>71</v>
      </c>
      <c r="D70" s="98">
        <v>20.662711999999999</v>
      </c>
      <c r="E70" s="95">
        <v>13.422261000000001</v>
      </c>
      <c r="F70" s="99">
        <f t="shared" si="11"/>
        <v>0.64958854384651932</v>
      </c>
      <c r="G70" s="96">
        <v>16.873531</v>
      </c>
      <c r="H70" s="96">
        <v>9.3682920000000003</v>
      </c>
      <c r="I70" s="99">
        <f t="shared" si="12"/>
        <v>0.55520637618765156</v>
      </c>
      <c r="J70" s="42"/>
      <c r="K70" s="42"/>
      <c r="L70" s="42"/>
      <c r="M70" s="44"/>
      <c r="N70" s="40"/>
      <c r="O70" s="27"/>
      <c r="P70" s="33"/>
    </row>
    <row r="71" spans="2:16" ht="12" customHeight="1" x14ac:dyDescent="0.25">
      <c r="B71" s="32"/>
      <c r="C71" s="100" t="s">
        <v>9</v>
      </c>
      <c r="D71" s="98">
        <f t="shared" ref="D71:E71" si="13">SUM(D60:D70)</f>
        <v>716.74068899999997</v>
      </c>
      <c r="E71" s="95">
        <f t="shared" si="13"/>
        <v>321.03986800000001</v>
      </c>
      <c r="F71" s="99">
        <f t="shared" si="11"/>
        <v>0.44791634258676782</v>
      </c>
      <c r="G71" s="96">
        <f t="shared" ref="G71:H71" si="14">SUM(G60:G70)</f>
        <v>419.71903100000003</v>
      </c>
      <c r="H71" s="96">
        <f t="shared" si="14"/>
        <v>247.13446900000002</v>
      </c>
      <c r="I71" s="99">
        <f t="shared" si="12"/>
        <v>0.58880930038171175</v>
      </c>
      <c r="J71" s="42"/>
      <c r="K71" s="42"/>
      <c r="L71" s="42"/>
      <c r="M71" s="44"/>
      <c r="N71" s="40"/>
      <c r="O71" s="27"/>
      <c r="P71" s="33"/>
    </row>
    <row r="72" spans="2:16" ht="12" customHeight="1" x14ac:dyDescent="0.25">
      <c r="B72" s="32"/>
      <c r="E72" s="41"/>
      <c r="F72" s="42"/>
      <c r="G72" s="42"/>
      <c r="H72" s="43"/>
      <c r="I72" s="42"/>
      <c r="J72" s="42"/>
      <c r="K72" s="42"/>
      <c r="L72" s="42"/>
      <c r="M72" s="44"/>
      <c r="N72" s="40"/>
      <c r="O72" s="27"/>
      <c r="P72" s="33"/>
    </row>
    <row r="73" spans="2:16" ht="12" customHeight="1" x14ac:dyDescent="0.25">
      <c r="B73" s="32"/>
      <c r="E73" s="41"/>
      <c r="F73" s="42"/>
      <c r="G73" s="42"/>
      <c r="H73" s="43"/>
      <c r="I73" s="42"/>
      <c r="J73" s="42"/>
      <c r="K73" s="42"/>
      <c r="L73" s="42"/>
      <c r="M73" s="44"/>
      <c r="N73" s="40"/>
      <c r="O73" s="27"/>
      <c r="P73" s="33"/>
    </row>
    <row r="74" spans="2:16" ht="12" customHeight="1" x14ac:dyDescent="0.25">
      <c r="B74" s="32"/>
      <c r="E74" s="41"/>
      <c r="F74" s="42"/>
      <c r="G74" s="42"/>
      <c r="H74" s="43"/>
      <c r="I74" s="42"/>
      <c r="J74" s="42"/>
      <c r="K74" s="42"/>
      <c r="L74" s="42"/>
      <c r="M74" s="44"/>
      <c r="N74" s="40"/>
      <c r="O74" s="27"/>
      <c r="P74" s="33"/>
    </row>
    <row r="75" spans="2:16" ht="12" customHeight="1" x14ac:dyDescent="0.25">
      <c r="B75" s="32"/>
      <c r="C75" s="54" t="s">
        <v>80</v>
      </c>
      <c r="E75" s="41"/>
      <c r="F75" s="42"/>
      <c r="G75" s="42"/>
      <c r="H75" s="43"/>
      <c r="I75" s="42"/>
      <c r="J75" s="42"/>
      <c r="K75" s="42"/>
      <c r="L75" s="42"/>
      <c r="M75" s="44"/>
      <c r="N75" s="40"/>
      <c r="O75" s="27"/>
      <c r="P75" s="33"/>
    </row>
    <row r="76" spans="2:16" ht="12" customHeight="1" x14ac:dyDescent="0.25">
      <c r="B76" s="32"/>
      <c r="C76" s="54"/>
      <c r="E76" s="41"/>
      <c r="F76" s="42"/>
      <c r="G76" s="42"/>
      <c r="H76" s="43"/>
      <c r="I76" s="42"/>
      <c r="J76" s="42"/>
      <c r="K76" s="42"/>
      <c r="L76" s="42"/>
      <c r="M76" s="44"/>
      <c r="N76" s="40"/>
      <c r="O76" s="27"/>
      <c r="P76" s="33"/>
    </row>
    <row r="77" spans="2:16" ht="12" customHeight="1" x14ac:dyDescent="0.25">
      <c r="B77" s="32"/>
      <c r="C77" s="54" t="s">
        <v>8</v>
      </c>
      <c r="E77" s="41"/>
      <c r="F77" s="42"/>
      <c r="G77" s="42"/>
      <c r="H77" s="43"/>
      <c r="I77" s="42"/>
      <c r="J77" s="42"/>
      <c r="K77" s="42"/>
      <c r="L77" s="42"/>
      <c r="M77" s="44"/>
      <c r="N77" s="40"/>
      <c r="O77" s="27"/>
      <c r="P77" s="33"/>
    </row>
    <row r="78" spans="2:16" ht="12" customHeight="1" x14ac:dyDescent="0.25">
      <c r="B78" s="32"/>
      <c r="E78" s="41"/>
      <c r="F78" s="42"/>
      <c r="G78" s="42"/>
      <c r="H78" s="43"/>
      <c r="I78" s="42"/>
      <c r="J78" s="42"/>
      <c r="K78" s="42"/>
      <c r="L78" s="42"/>
      <c r="M78" s="44"/>
      <c r="N78" s="40"/>
      <c r="O78" s="27"/>
      <c r="P78" s="33"/>
    </row>
    <row r="79" spans="2:16" ht="12" customHeight="1" x14ac:dyDescent="0.25">
      <c r="B79" s="32"/>
      <c r="C79" s="106" t="s">
        <v>60</v>
      </c>
      <c r="D79" s="106" t="s">
        <v>94</v>
      </c>
      <c r="E79" s="105" t="s">
        <v>95</v>
      </c>
      <c r="F79" s="106" t="s">
        <v>59</v>
      </c>
      <c r="G79" s="106" t="s">
        <v>56</v>
      </c>
      <c r="H79" s="106" t="s">
        <v>57</v>
      </c>
      <c r="I79" s="106" t="s">
        <v>59</v>
      </c>
      <c r="J79" s="42"/>
      <c r="K79" s="42"/>
      <c r="L79" s="42"/>
      <c r="M79" s="44"/>
      <c r="N79" s="40"/>
      <c r="O79" s="27"/>
      <c r="P79" s="33"/>
    </row>
    <row r="80" spans="2:16" ht="12" customHeight="1" x14ac:dyDescent="0.25">
      <c r="B80" s="32"/>
      <c r="C80" s="97" t="s">
        <v>97</v>
      </c>
      <c r="D80" s="98">
        <v>117.458916</v>
      </c>
      <c r="E80" s="95">
        <v>67.804239999999993</v>
      </c>
      <c r="F80" s="99">
        <f t="shared" ref="F80:F87" si="15">+E80/D80</f>
        <v>0.57725920099586137</v>
      </c>
      <c r="G80" s="96">
        <v>7.560079</v>
      </c>
      <c r="H80" s="96">
        <v>6.9912510000000001</v>
      </c>
      <c r="I80" s="99">
        <f t="shared" ref="I80:I87" si="16">+H80/G80</f>
        <v>0.92475898730687867</v>
      </c>
      <c r="J80" s="107">
        <f>+D80/$D$87</f>
        <v>0.6378091577783751</v>
      </c>
      <c r="K80" s="42"/>
      <c r="L80" s="42"/>
      <c r="M80" s="44"/>
      <c r="N80" s="40"/>
      <c r="O80" s="27"/>
      <c r="P80" s="33"/>
    </row>
    <row r="81" spans="2:16" ht="12" customHeight="1" x14ac:dyDescent="0.25">
      <c r="B81" s="32"/>
      <c r="C81" s="97" t="s">
        <v>98</v>
      </c>
      <c r="D81" s="98">
        <v>41.392214000000003</v>
      </c>
      <c r="E81" s="95">
        <v>39.579743999999998</v>
      </c>
      <c r="F81" s="99">
        <f t="shared" si="15"/>
        <v>0.95621229635119287</v>
      </c>
      <c r="G81" s="96">
        <v>115.464665</v>
      </c>
      <c r="H81" s="96">
        <v>86.556292999999997</v>
      </c>
      <c r="I81" s="99">
        <f t="shared" si="16"/>
        <v>0.74963447042435016</v>
      </c>
      <c r="J81" s="107">
        <f t="shared" ref="J81:J86" si="17">+D81/$D$87</f>
        <v>0.22476227475079258</v>
      </c>
      <c r="K81" s="42"/>
      <c r="L81" s="42"/>
      <c r="M81" s="44"/>
      <c r="N81" s="40"/>
      <c r="O81" s="27"/>
      <c r="P81" s="33"/>
    </row>
    <row r="82" spans="2:16" ht="12" customHeight="1" x14ac:dyDescent="0.25">
      <c r="B82" s="32"/>
      <c r="C82" s="97" t="s">
        <v>99</v>
      </c>
      <c r="D82" s="98">
        <v>17.732050999999998</v>
      </c>
      <c r="E82" s="95">
        <v>8.506513</v>
      </c>
      <c r="F82" s="99">
        <f t="shared" si="15"/>
        <v>0.47972527261510811</v>
      </c>
      <c r="G82" s="96">
        <v>16.432199000000001</v>
      </c>
      <c r="H82" s="96">
        <v>16.350574999999999</v>
      </c>
      <c r="I82" s="99">
        <f t="shared" si="16"/>
        <v>0.99503267943627016</v>
      </c>
      <c r="J82" s="107">
        <f t="shared" si="17"/>
        <v>9.6286130496838498E-2</v>
      </c>
      <c r="K82" s="42"/>
      <c r="L82" s="42"/>
      <c r="M82" s="44"/>
      <c r="N82" s="40"/>
      <c r="O82" s="27"/>
      <c r="P82" s="33"/>
    </row>
    <row r="83" spans="2:16" ht="12" customHeight="1" x14ac:dyDescent="0.25">
      <c r="B83" s="32"/>
      <c r="C83" s="97" t="s">
        <v>101</v>
      </c>
      <c r="D83" s="98">
        <v>4.2096410000000004</v>
      </c>
      <c r="E83" s="95">
        <v>0.58136299999999996</v>
      </c>
      <c r="F83" s="99">
        <f t="shared" si="15"/>
        <v>0.13810275032954114</v>
      </c>
      <c r="G83" s="96">
        <v>15.717758999999999</v>
      </c>
      <c r="H83" s="96">
        <v>15.354587</v>
      </c>
      <c r="I83" s="99">
        <f t="shared" si="16"/>
        <v>0.9768941615659078</v>
      </c>
      <c r="J83" s="107">
        <f t="shared" si="17"/>
        <v>2.2858610245980106E-2</v>
      </c>
      <c r="K83" s="42"/>
      <c r="L83" s="42"/>
      <c r="M83" s="44"/>
      <c r="N83" s="40"/>
      <c r="O83" s="27"/>
      <c r="P83" s="33"/>
    </row>
    <row r="84" spans="2:16" ht="12" customHeight="1" x14ac:dyDescent="0.25">
      <c r="B84" s="32"/>
      <c r="C84" s="97" t="s">
        <v>100</v>
      </c>
      <c r="D84" s="98">
        <v>3.3671489999999999</v>
      </c>
      <c r="E84" s="95">
        <v>0.36679299999999998</v>
      </c>
      <c r="F84" s="99">
        <f t="shared" si="15"/>
        <v>0.10893280932919808</v>
      </c>
      <c r="G84" s="96">
        <v>44.262906000000001</v>
      </c>
      <c r="H84" s="96">
        <v>36.829782999999999</v>
      </c>
      <c r="I84" s="99">
        <f t="shared" si="16"/>
        <v>0.83206879819413571</v>
      </c>
      <c r="J84" s="107">
        <f t="shared" si="17"/>
        <v>1.8283826728013545E-2</v>
      </c>
      <c r="K84" s="42"/>
      <c r="L84" s="42"/>
      <c r="M84" s="44"/>
      <c r="N84" s="40"/>
      <c r="O84" s="27"/>
      <c r="P84" s="33"/>
    </row>
    <row r="85" spans="2:16" ht="12" customHeight="1" x14ac:dyDescent="0.25">
      <c r="B85" s="32"/>
      <c r="C85" s="97"/>
      <c r="D85" s="98"/>
      <c r="E85" s="95"/>
      <c r="F85" s="99" t="e">
        <f t="shared" si="15"/>
        <v>#DIV/0!</v>
      </c>
      <c r="G85" s="93"/>
      <c r="H85" s="94"/>
      <c r="I85" s="99" t="e">
        <f t="shared" si="16"/>
        <v>#DIV/0!</v>
      </c>
      <c r="J85" s="107">
        <f t="shared" si="17"/>
        <v>0</v>
      </c>
      <c r="K85" s="42"/>
      <c r="L85" s="42"/>
      <c r="M85" s="44"/>
      <c r="N85" s="40"/>
      <c r="O85" s="27"/>
      <c r="P85" s="33"/>
    </row>
    <row r="86" spans="2:16" ht="12" customHeight="1" x14ac:dyDescent="0.25">
      <c r="B86" s="32"/>
      <c r="C86" s="97"/>
      <c r="D86" s="98"/>
      <c r="E86" s="95"/>
      <c r="F86" s="99" t="e">
        <f t="shared" si="15"/>
        <v>#DIV/0!</v>
      </c>
      <c r="G86" s="93"/>
      <c r="H86" s="94"/>
      <c r="I86" s="99" t="e">
        <f t="shared" si="16"/>
        <v>#DIV/0!</v>
      </c>
      <c r="J86" s="107">
        <f t="shared" si="17"/>
        <v>0</v>
      </c>
      <c r="K86" s="42"/>
      <c r="L86" s="42"/>
      <c r="M86" s="44"/>
      <c r="N86" s="40"/>
      <c r="O86" s="27"/>
      <c r="P86" s="33"/>
    </row>
    <row r="87" spans="2:16" ht="12" customHeight="1" x14ac:dyDescent="0.25">
      <c r="B87" s="32"/>
      <c r="C87" s="100" t="s">
        <v>9</v>
      </c>
      <c r="D87" s="98">
        <f t="shared" ref="D87:E87" si="18">SUM(D80:D86)</f>
        <v>184.15997100000004</v>
      </c>
      <c r="E87" s="95">
        <f t="shared" si="18"/>
        <v>116.83865299999999</v>
      </c>
      <c r="F87" s="99">
        <f t="shared" si="15"/>
        <v>0.63444109143566252</v>
      </c>
      <c r="G87" s="98">
        <f t="shared" ref="G87" si="19">SUM(G80:G86)</f>
        <v>199.43760800000001</v>
      </c>
      <c r="H87" s="95">
        <f t="shared" ref="H87" si="20">SUM(H80:H86)</f>
        <v>162.08248900000001</v>
      </c>
      <c r="I87" s="99">
        <f t="shared" si="16"/>
        <v>0.81269771847644701</v>
      </c>
      <c r="J87" s="42"/>
      <c r="K87" s="42"/>
      <c r="L87" s="42"/>
      <c r="M87" s="44"/>
      <c r="N87" s="40"/>
      <c r="O87" s="27"/>
      <c r="P87" s="33"/>
    </row>
    <row r="88" spans="2:16" ht="12" customHeight="1" x14ac:dyDescent="0.25">
      <c r="B88" s="32"/>
      <c r="E88" s="41"/>
      <c r="F88" s="42"/>
      <c r="G88" s="42"/>
      <c r="H88" s="43"/>
      <c r="I88" s="42"/>
      <c r="J88" s="42"/>
      <c r="K88" s="42"/>
      <c r="L88" s="42"/>
      <c r="M88" s="44"/>
      <c r="N88" s="40"/>
      <c r="O88" s="27"/>
      <c r="P88" s="33"/>
    </row>
    <row r="89" spans="2:16" ht="12" customHeight="1" x14ac:dyDescent="0.25">
      <c r="B89" s="32"/>
      <c r="C89" s="54" t="s">
        <v>6</v>
      </c>
      <c r="E89" s="41"/>
      <c r="F89" s="42"/>
      <c r="G89" s="42"/>
      <c r="H89" s="43"/>
      <c r="I89" s="42"/>
      <c r="J89" s="42"/>
      <c r="K89" s="42"/>
      <c r="L89" s="42"/>
      <c r="M89" s="44"/>
      <c r="N89" s="40"/>
      <c r="O89" s="27"/>
      <c r="P89" s="33"/>
    </row>
    <row r="90" spans="2:16" ht="12" customHeight="1" x14ac:dyDescent="0.25">
      <c r="B90" s="32"/>
      <c r="E90" s="41"/>
      <c r="F90" s="42"/>
      <c r="G90" s="42"/>
      <c r="H90" s="43"/>
      <c r="I90" s="42"/>
      <c r="J90" s="42"/>
      <c r="K90" s="42"/>
      <c r="L90" s="42"/>
      <c r="M90" s="44"/>
      <c r="N90" s="40"/>
      <c r="O90" s="27"/>
      <c r="P90" s="33"/>
    </row>
    <row r="91" spans="2:16" ht="12" customHeight="1" x14ac:dyDescent="0.25">
      <c r="B91" s="32"/>
      <c r="C91" s="106" t="s">
        <v>60</v>
      </c>
      <c r="D91" s="106" t="s">
        <v>94</v>
      </c>
      <c r="E91" s="105" t="s">
        <v>95</v>
      </c>
      <c r="F91" s="106" t="s">
        <v>59</v>
      </c>
      <c r="G91" s="106" t="s">
        <v>56</v>
      </c>
      <c r="H91" s="106" t="s">
        <v>57</v>
      </c>
      <c r="I91" s="106" t="s">
        <v>59</v>
      </c>
      <c r="J91" s="42"/>
      <c r="K91" s="42"/>
      <c r="L91" s="42"/>
      <c r="M91" s="44"/>
      <c r="N91" s="40"/>
      <c r="O91" s="27"/>
      <c r="P91" s="33"/>
    </row>
    <row r="92" spans="2:16" ht="12" customHeight="1" x14ac:dyDescent="0.25">
      <c r="B92" s="32"/>
      <c r="C92" s="97" t="s">
        <v>99</v>
      </c>
      <c r="D92" s="98">
        <v>123.785991</v>
      </c>
      <c r="E92" s="95">
        <v>52.509720000000002</v>
      </c>
      <c r="F92" s="99">
        <f t="shared" ref="F92:F99" si="21">+E92/D92</f>
        <v>0.42419759761021747</v>
      </c>
      <c r="G92" s="96">
        <v>40.488404000000003</v>
      </c>
      <c r="H92" s="96">
        <v>34.532536999999998</v>
      </c>
      <c r="I92" s="99">
        <f t="shared" ref="I92:I99" si="22">+H92/G92</f>
        <v>0.85289943757723807</v>
      </c>
      <c r="J92" s="107">
        <f>D92/$D$99</f>
        <v>0.44688224072676502</v>
      </c>
      <c r="K92" s="42"/>
      <c r="L92" s="42"/>
      <c r="M92" s="44"/>
      <c r="N92" s="40"/>
      <c r="O92" s="27"/>
      <c r="P92" s="33"/>
    </row>
    <row r="93" spans="2:16" ht="12" customHeight="1" x14ac:dyDescent="0.25">
      <c r="B93" s="32"/>
      <c r="C93" s="97" t="s">
        <v>97</v>
      </c>
      <c r="D93" s="98">
        <v>120.726044</v>
      </c>
      <c r="E93" s="95">
        <v>84.402614999999997</v>
      </c>
      <c r="F93" s="99">
        <f t="shared" si="21"/>
        <v>0.69912516142747128</v>
      </c>
      <c r="G93" s="96">
        <v>13.977959999999999</v>
      </c>
      <c r="H93" s="96">
        <v>13.929066000000001</v>
      </c>
      <c r="I93" s="99">
        <f t="shared" si="22"/>
        <v>0.99650206467896607</v>
      </c>
      <c r="J93" s="107">
        <f t="shared" ref="J93:J98" si="23">D93/$D$99</f>
        <v>0.43583546587915617</v>
      </c>
      <c r="K93" s="42"/>
      <c r="L93" s="42"/>
      <c r="M93" s="44"/>
      <c r="N93" s="40"/>
      <c r="O93" s="27"/>
      <c r="P93" s="33"/>
    </row>
    <row r="94" spans="2:16" ht="12" customHeight="1" x14ac:dyDescent="0.25">
      <c r="B94" s="32"/>
      <c r="C94" s="97" t="s">
        <v>98</v>
      </c>
      <c r="D94" s="98">
        <v>28.214734</v>
      </c>
      <c r="E94" s="95">
        <v>2.8739659999999998</v>
      </c>
      <c r="F94" s="99">
        <f t="shared" si="21"/>
        <v>0.10186046765494935</v>
      </c>
      <c r="G94" s="96">
        <v>127.733576</v>
      </c>
      <c r="H94" s="96">
        <v>116.80209499999999</v>
      </c>
      <c r="I94" s="99">
        <f t="shared" si="22"/>
        <v>0.91441967458892714</v>
      </c>
      <c r="J94" s="107">
        <f t="shared" si="23"/>
        <v>0.10185856613960172</v>
      </c>
      <c r="K94" s="42"/>
      <c r="L94" s="42"/>
      <c r="M94" s="44"/>
      <c r="N94" s="40"/>
      <c r="O94" s="27"/>
      <c r="P94" s="33"/>
    </row>
    <row r="95" spans="2:16" ht="12" customHeight="1" x14ac:dyDescent="0.25">
      <c r="B95" s="32"/>
      <c r="C95" s="97" t="s">
        <v>100</v>
      </c>
      <c r="D95" s="98">
        <v>4.2113310000000004</v>
      </c>
      <c r="E95" s="95">
        <v>0.190745</v>
      </c>
      <c r="F95" s="99">
        <f t="shared" si="21"/>
        <v>4.529328138776078E-2</v>
      </c>
      <c r="G95" s="96">
        <v>0.95485299999999995</v>
      </c>
      <c r="H95" s="96">
        <v>0.77612400000000004</v>
      </c>
      <c r="I95" s="99">
        <f t="shared" si="22"/>
        <v>0.81282040272167555</v>
      </c>
      <c r="J95" s="107">
        <f t="shared" si="23"/>
        <v>1.5203408871380998E-2</v>
      </c>
      <c r="K95" s="42"/>
      <c r="L95" s="42"/>
      <c r="M95" s="44"/>
      <c r="N95" s="40"/>
      <c r="O95" s="27"/>
      <c r="P95" s="33"/>
    </row>
    <row r="96" spans="2:16" ht="12" customHeight="1" x14ac:dyDescent="0.25">
      <c r="B96" s="32"/>
      <c r="C96" s="97" t="s">
        <v>101</v>
      </c>
      <c r="D96" s="98">
        <v>6.1027999999999999E-2</v>
      </c>
      <c r="E96" s="95">
        <v>0</v>
      </c>
      <c r="F96" s="99">
        <f t="shared" si="21"/>
        <v>0</v>
      </c>
      <c r="G96" s="96">
        <v>8.8234000000000007E-2</v>
      </c>
      <c r="H96" s="96">
        <v>5.2736999999999999E-2</v>
      </c>
      <c r="I96" s="99">
        <f t="shared" si="22"/>
        <v>0.59769476618990403</v>
      </c>
      <c r="J96" s="107">
        <f t="shared" si="23"/>
        <v>2.2031838309613741E-4</v>
      </c>
      <c r="K96" s="42"/>
      <c r="L96" s="42"/>
      <c r="M96" s="44"/>
      <c r="N96" s="40"/>
      <c r="O96" s="27"/>
      <c r="P96" s="33"/>
    </row>
    <row r="97" spans="2:16" ht="12" customHeight="1" x14ac:dyDescent="0.25">
      <c r="B97" s="32"/>
      <c r="C97" s="97"/>
      <c r="D97" s="98"/>
      <c r="E97" s="95"/>
      <c r="F97" s="99" t="e">
        <f t="shared" si="21"/>
        <v>#DIV/0!</v>
      </c>
      <c r="G97" s="93"/>
      <c r="H97" s="94"/>
      <c r="I97" s="99" t="e">
        <f t="shared" si="22"/>
        <v>#DIV/0!</v>
      </c>
      <c r="J97" s="107">
        <f t="shared" si="23"/>
        <v>0</v>
      </c>
      <c r="K97" s="42"/>
      <c r="L97" s="42"/>
      <c r="M97" s="44"/>
      <c r="N97" s="40"/>
      <c r="O97" s="27"/>
      <c r="P97" s="33"/>
    </row>
    <row r="98" spans="2:16" ht="12" customHeight="1" x14ac:dyDescent="0.25">
      <c r="B98" s="32"/>
      <c r="C98" s="97"/>
      <c r="D98" s="98"/>
      <c r="E98" s="95"/>
      <c r="F98" s="99" t="e">
        <f t="shared" si="21"/>
        <v>#DIV/0!</v>
      </c>
      <c r="G98" s="93"/>
      <c r="H98" s="94"/>
      <c r="I98" s="99" t="e">
        <f t="shared" si="22"/>
        <v>#DIV/0!</v>
      </c>
      <c r="J98" s="107">
        <f t="shared" si="23"/>
        <v>0</v>
      </c>
      <c r="K98" s="42"/>
      <c r="L98" s="42"/>
      <c r="M98" s="44"/>
      <c r="N98" s="40"/>
      <c r="O98" s="27"/>
      <c r="P98" s="33"/>
    </row>
    <row r="99" spans="2:16" ht="12" customHeight="1" x14ac:dyDescent="0.25">
      <c r="B99" s="32"/>
      <c r="C99" s="100" t="s">
        <v>9</v>
      </c>
      <c r="D99" s="98">
        <f t="shared" ref="D99:E99" si="24">SUM(D92:D98)</f>
        <v>276.99912799999998</v>
      </c>
      <c r="E99" s="95">
        <f t="shared" si="24"/>
        <v>139.97704599999997</v>
      </c>
      <c r="F99" s="99">
        <f t="shared" si="21"/>
        <v>0.50533388682725378</v>
      </c>
      <c r="G99" s="98">
        <f t="shared" ref="G99:H99" si="25">SUM(G92:G98)</f>
        <v>183.24302699999998</v>
      </c>
      <c r="H99" s="95">
        <f t="shared" si="25"/>
        <v>166.09255899999999</v>
      </c>
      <c r="I99" s="99">
        <f t="shared" si="22"/>
        <v>0.90640589014063822</v>
      </c>
      <c r="J99" s="42"/>
      <c r="K99" s="42"/>
      <c r="L99" s="42"/>
      <c r="M99" s="44"/>
      <c r="N99" s="40"/>
      <c r="O99" s="27"/>
      <c r="P99" s="33"/>
    </row>
    <row r="100" spans="2:16" ht="12" customHeight="1" x14ac:dyDescent="0.25">
      <c r="B100" s="32"/>
      <c r="E100" s="41"/>
      <c r="F100" s="42"/>
      <c r="G100" s="42"/>
      <c r="H100" s="43"/>
      <c r="I100" s="42"/>
      <c r="J100" s="42"/>
      <c r="K100" s="42"/>
      <c r="L100" s="42"/>
      <c r="M100" s="44"/>
      <c r="N100" s="40"/>
      <c r="O100" s="27"/>
      <c r="P100" s="33"/>
    </row>
    <row r="101" spans="2:16" ht="12" customHeight="1" x14ac:dyDescent="0.25">
      <c r="B101" s="32"/>
      <c r="C101" s="54" t="s">
        <v>58</v>
      </c>
      <c r="E101" s="41"/>
      <c r="F101" s="42"/>
      <c r="G101" s="42"/>
      <c r="H101" s="43"/>
      <c r="I101" s="42"/>
      <c r="J101" s="42"/>
      <c r="K101" s="42"/>
      <c r="L101" s="42"/>
      <c r="M101" s="44"/>
      <c r="N101" s="40"/>
      <c r="O101" s="27"/>
      <c r="P101" s="33"/>
    </row>
    <row r="102" spans="2:16" ht="12" customHeight="1" x14ac:dyDescent="0.25">
      <c r="B102" s="32"/>
      <c r="E102" s="41"/>
      <c r="F102" s="42"/>
      <c r="G102" s="42"/>
      <c r="H102" s="43"/>
      <c r="I102" s="42"/>
      <c r="J102" s="42"/>
      <c r="K102" s="42"/>
      <c r="L102" s="42"/>
      <c r="M102" s="44"/>
      <c r="N102" s="40"/>
      <c r="O102" s="27"/>
      <c r="P102" s="33"/>
    </row>
    <row r="103" spans="2:16" ht="12" customHeight="1" x14ac:dyDescent="0.25">
      <c r="B103" s="32"/>
      <c r="C103" s="106" t="s">
        <v>60</v>
      </c>
      <c r="D103" s="106" t="s">
        <v>94</v>
      </c>
      <c r="E103" s="105" t="s">
        <v>95</v>
      </c>
      <c r="F103" s="106" t="s">
        <v>59</v>
      </c>
      <c r="G103" s="106" t="s">
        <v>56</v>
      </c>
      <c r="H103" s="106" t="s">
        <v>57</v>
      </c>
      <c r="I103" s="106" t="s">
        <v>59</v>
      </c>
      <c r="J103" s="42"/>
      <c r="K103" s="42"/>
      <c r="L103" s="42"/>
      <c r="M103" s="44"/>
      <c r="N103" s="40"/>
      <c r="O103" s="27"/>
      <c r="P103" s="33"/>
    </row>
    <row r="104" spans="2:16" ht="12" customHeight="1" x14ac:dyDescent="0.25">
      <c r="B104" s="32"/>
      <c r="C104" s="97" t="s">
        <v>99</v>
      </c>
      <c r="D104" s="98">
        <v>609.04180799999995</v>
      </c>
      <c r="E104" s="95">
        <v>281.58866599999999</v>
      </c>
      <c r="F104" s="99">
        <f t="shared" ref="F104:F111" si="26">+E104/D104</f>
        <v>0.46234702166784586</v>
      </c>
      <c r="G104" s="96">
        <v>277.03063300000002</v>
      </c>
      <c r="H104" s="96">
        <v>169.589057</v>
      </c>
      <c r="I104" s="99">
        <f t="shared" ref="I104:I111" si="27">+H104/G104</f>
        <v>0.61216716419949124</v>
      </c>
      <c r="J104" s="107">
        <f>D104/$D$111</f>
        <v>0.84973801173439445</v>
      </c>
      <c r="K104" s="42"/>
      <c r="L104" s="42"/>
      <c r="M104" s="44"/>
      <c r="N104" s="40"/>
      <c r="O104" s="27"/>
      <c r="P104" s="33"/>
    </row>
    <row r="105" spans="2:16" ht="12" customHeight="1" x14ac:dyDescent="0.25">
      <c r="B105" s="32"/>
      <c r="C105" s="97" t="s">
        <v>98</v>
      </c>
      <c r="D105" s="98">
        <v>47.871699</v>
      </c>
      <c r="E105" s="95">
        <v>12.940970999999999</v>
      </c>
      <c r="F105" s="99">
        <f t="shared" si="26"/>
        <v>0.27032612734300487</v>
      </c>
      <c r="G105" s="96">
        <v>103.528341</v>
      </c>
      <c r="H105" s="96">
        <v>51.385849</v>
      </c>
      <c r="I105" s="99">
        <f t="shared" si="27"/>
        <v>0.49634572044383479</v>
      </c>
      <c r="J105" s="107">
        <f t="shared" ref="J105:J110" si="28">D105/$D$111</f>
        <v>6.6790820912917367E-2</v>
      </c>
      <c r="K105" s="42"/>
      <c r="L105" s="42"/>
      <c r="M105" s="44"/>
      <c r="N105" s="40"/>
      <c r="O105" s="27"/>
      <c r="P105" s="33"/>
    </row>
    <row r="106" spans="2:16" ht="12" customHeight="1" x14ac:dyDescent="0.25">
      <c r="B106" s="32"/>
      <c r="C106" s="97" t="s">
        <v>97</v>
      </c>
      <c r="D106" s="98">
        <v>26.467238999999999</v>
      </c>
      <c r="E106" s="95">
        <v>13.288313</v>
      </c>
      <c r="F106" s="99">
        <f t="shared" si="26"/>
        <v>0.50206646035122893</v>
      </c>
      <c r="G106" s="96">
        <v>17.429618999999999</v>
      </c>
      <c r="H106" s="96">
        <v>12.902217</v>
      </c>
      <c r="I106" s="99">
        <f t="shared" si="27"/>
        <v>0.74024664566678144</v>
      </c>
      <c r="J106" s="107">
        <f t="shared" si="28"/>
        <v>3.6927217062180766E-2</v>
      </c>
      <c r="K106" s="42"/>
      <c r="L106" s="42"/>
      <c r="M106" s="44"/>
      <c r="N106" s="40"/>
      <c r="O106" s="27"/>
      <c r="P106" s="33"/>
    </row>
    <row r="107" spans="2:16" ht="12" customHeight="1" x14ac:dyDescent="0.25">
      <c r="B107" s="32"/>
      <c r="C107" s="97" t="s">
        <v>101</v>
      </c>
      <c r="D107" s="98">
        <v>19.223106000000001</v>
      </c>
      <c r="E107" s="95">
        <v>6.3481490000000003</v>
      </c>
      <c r="F107" s="99">
        <f t="shared" si="26"/>
        <v>0.33023534282129013</v>
      </c>
      <c r="G107" s="96">
        <v>6.6968350000000001</v>
      </c>
      <c r="H107" s="96">
        <v>3.7891870000000001</v>
      </c>
      <c r="I107" s="99">
        <f t="shared" si="27"/>
        <v>0.56581758397810311</v>
      </c>
      <c r="J107" s="107">
        <f t="shared" si="28"/>
        <v>2.6820168430538204E-2</v>
      </c>
      <c r="K107" s="42"/>
      <c r="L107" s="42"/>
      <c r="M107" s="44"/>
      <c r="N107" s="40"/>
      <c r="O107" s="27"/>
      <c r="P107" s="33"/>
    </row>
    <row r="108" spans="2:16" ht="12" customHeight="1" x14ac:dyDescent="0.25">
      <c r="B108" s="32"/>
      <c r="C108" s="97" t="s">
        <v>100</v>
      </c>
      <c r="D108" s="98">
        <v>14.136837</v>
      </c>
      <c r="E108" s="95">
        <v>6.8737690000000002</v>
      </c>
      <c r="F108" s="99">
        <f t="shared" si="26"/>
        <v>0.48623104305439757</v>
      </c>
      <c r="G108" s="96">
        <v>15.033602999999999</v>
      </c>
      <c r="H108" s="96">
        <v>9.4681599999999992</v>
      </c>
      <c r="I108" s="99">
        <f t="shared" si="27"/>
        <v>0.62979978917894797</v>
      </c>
      <c r="J108" s="107">
        <f t="shared" si="28"/>
        <v>1.9723781859969165E-2</v>
      </c>
      <c r="K108" s="42"/>
      <c r="L108" s="42"/>
      <c r="M108" s="44"/>
      <c r="N108" s="40"/>
      <c r="O108" s="27"/>
      <c r="P108" s="33"/>
    </row>
    <row r="109" spans="2:16" ht="12" customHeight="1" x14ac:dyDescent="0.25">
      <c r="B109" s="32"/>
      <c r="C109" s="97"/>
      <c r="D109" s="98"/>
      <c r="E109" s="95"/>
      <c r="F109" s="99" t="e">
        <f t="shared" si="26"/>
        <v>#DIV/0!</v>
      </c>
      <c r="G109" s="96"/>
      <c r="H109" s="96"/>
      <c r="I109" s="99" t="e">
        <f t="shared" si="27"/>
        <v>#DIV/0!</v>
      </c>
      <c r="J109" s="107">
        <f t="shared" si="28"/>
        <v>0</v>
      </c>
      <c r="K109" s="42"/>
      <c r="L109" s="42"/>
      <c r="M109" s="44"/>
      <c r="N109" s="40"/>
      <c r="O109" s="27"/>
      <c r="P109" s="33"/>
    </row>
    <row r="110" spans="2:16" ht="12" customHeight="1" x14ac:dyDescent="0.25">
      <c r="B110" s="32"/>
      <c r="C110" s="97"/>
      <c r="D110" s="98"/>
      <c r="E110" s="95"/>
      <c r="F110" s="99" t="e">
        <f t="shared" si="26"/>
        <v>#DIV/0!</v>
      </c>
      <c r="G110" s="96"/>
      <c r="H110" s="96"/>
      <c r="I110" s="99" t="e">
        <f t="shared" si="27"/>
        <v>#DIV/0!</v>
      </c>
      <c r="J110" s="107">
        <f t="shared" si="28"/>
        <v>0</v>
      </c>
      <c r="K110" s="42"/>
      <c r="L110" s="42"/>
      <c r="M110" s="44"/>
      <c r="N110" s="40"/>
      <c r="O110" s="27"/>
      <c r="P110" s="33"/>
    </row>
    <row r="111" spans="2:16" ht="12" customHeight="1" x14ac:dyDescent="0.25">
      <c r="B111" s="32"/>
      <c r="C111" s="100" t="s">
        <v>9</v>
      </c>
      <c r="D111" s="98">
        <f t="shared" ref="D111:E111" si="29">SUM(D104:D110)</f>
        <v>716.74068899999997</v>
      </c>
      <c r="E111" s="95">
        <f t="shared" si="29"/>
        <v>321.03986799999996</v>
      </c>
      <c r="F111" s="99">
        <f t="shared" si="26"/>
        <v>0.44791634258676777</v>
      </c>
      <c r="G111" s="98">
        <f t="shared" ref="G111:H111" si="30">SUM(G104:G110)</f>
        <v>419.71903100000009</v>
      </c>
      <c r="H111" s="95">
        <f t="shared" si="30"/>
        <v>247.13447000000002</v>
      </c>
      <c r="I111" s="99">
        <f t="shared" si="27"/>
        <v>0.58880930276425791</v>
      </c>
      <c r="J111" s="42"/>
      <c r="K111" s="42"/>
      <c r="L111" s="42"/>
      <c r="M111" s="44"/>
      <c r="N111" s="40"/>
      <c r="O111" s="27"/>
      <c r="P111" s="33"/>
    </row>
    <row r="112" spans="2:16" ht="12" customHeight="1" x14ac:dyDescent="0.25">
      <c r="B112" s="32"/>
      <c r="E112" s="41"/>
      <c r="F112" s="42"/>
      <c r="G112" s="42"/>
      <c r="H112" s="43"/>
      <c r="I112" s="42"/>
      <c r="J112" s="42"/>
      <c r="K112" s="42"/>
      <c r="L112" s="42"/>
      <c r="M112" s="44"/>
      <c r="N112" s="40"/>
      <c r="O112" s="27"/>
      <c r="P112" s="33"/>
    </row>
    <row r="113" spans="2:16" ht="12" customHeight="1" x14ac:dyDescent="0.25">
      <c r="B113" s="32"/>
      <c r="E113" s="41"/>
      <c r="F113" s="42"/>
      <c r="G113" s="42"/>
      <c r="H113" s="43"/>
      <c r="I113" s="42"/>
      <c r="J113" s="42"/>
      <c r="K113" s="42"/>
      <c r="L113" s="42"/>
      <c r="M113" s="44"/>
      <c r="N113" s="40"/>
      <c r="O113" s="27"/>
      <c r="P113" s="33"/>
    </row>
    <row r="114" spans="2:16" x14ac:dyDescent="0.2">
      <c r="B114" s="32"/>
      <c r="P114" s="33"/>
    </row>
    <row r="115" spans="2:16" x14ac:dyDescent="0.2">
      <c r="B115" s="32"/>
      <c r="P115" s="33"/>
    </row>
    <row r="116" spans="2:16" x14ac:dyDescent="0.2">
      <c r="B116" s="32"/>
      <c r="P116" s="33"/>
    </row>
    <row r="117" spans="2:16" x14ac:dyDescent="0.2">
      <c r="B117" s="32"/>
      <c r="P117" s="33"/>
    </row>
    <row r="118" spans="2:16" x14ac:dyDescent="0.2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9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zoomScale="85" zoomScaleNormal="85" workbookViewId="0">
      <selection activeCell="J54" sqref="J54"/>
    </sheetView>
  </sheetViews>
  <sheetFormatPr baseColWidth="10" defaultColWidth="0" defaultRowHeight="12" x14ac:dyDescent="0.2"/>
  <cols>
    <col min="1" max="2" width="11.7109375" style="26" customWidth="1"/>
    <col min="3" max="3" width="38.7109375" style="26" customWidth="1"/>
    <col min="4" max="4" width="11.5703125" style="26" customWidth="1"/>
    <col min="5" max="5" width="11.7109375" style="26" customWidth="1"/>
    <col min="6" max="6" width="14" style="26" customWidth="1"/>
    <col min="7" max="7" width="13.28515625" style="26" customWidth="1"/>
    <col min="8" max="10" width="11.7109375" style="26" customWidth="1"/>
    <col min="11" max="11" width="12.85546875" style="26" customWidth="1"/>
    <col min="12" max="17" width="11.7109375" style="26" customWidth="1"/>
    <col min="18" max="20" width="0" style="26" hidden="1" customWidth="1"/>
    <col min="21" max="16384" width="11.42578125" style="26" hidden="1"/>
  </cols>
  <sheetData>
    <row r="1" spans="2:16" ht="9" customHeight="1" x14ac:dyDescent="0.25">
      <c r="C1" s="27"/>
      <c r="D1" s="27"/>
    </row>
    <row r="2" spans="2:16" x14ac:dyDescent="0.2">
      <c r="B2" s="201" t="s">
        <v>114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2:16" x14ac:dyDescent="0.2"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2:16" x14ac:dyDescent="0.2">
      <c r="B4" s="28"/>
      <c r="G4" s="28"/>
      <c r="L4" s="28"/>
      <c r="M4" s="28"/>
    </row>
    <row r="5" spans="2:16" x14ac:dyDescent="0.2">
      <c r="B5" s="28"/>
      <c r="G5" s="28"/>
      <c r="L5" s="28"/>
      <c r="M5" s="28"/>
    </row>
    <row r="7" spans="2:16" x14ac:dyDescent="0.2"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2:16" x14ac:dyDescent="0.2">
      <c r="B8" s="32"/>
      <c r="C8" s="202" t="s">
        <v>81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33"/>
    </row>
    <row r="9" spans="2:16" x14ac:dyDescent="0.2">
      <c r="B9" s="32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3"/>
    </row>
    <row r="10" spans="2:16" x14ac:dyDescent="0.2">
      <c r="B10" s="32"/>
      <c r="C10" s="56"/>
      <c r="D10" s="56"/>
      <c r="E10" s="56"/>
      <c r="L10" s="56"/>
      <c r="M10" s="56"/>
      <c r="N10" s="56"/>
      <c r="O10" s="56"/>
      <c r="P10" s="35"/>
    </row>
    <row r="11" spans="2:16" ht="14.45" customHeight="1" x14ac:dyDescent="0.2">
      <c r="B11" s="32"/>
      <c r="C11" s="56"/>
      <c r="E11" s="203" t="s">
        <v>107</v>
      </c>
      <c r="F11" s="204"/>
      <c r="G11" s="204"/>
      <c r="H11" s="204"/>
      <c r="I11" s="204"/>
      <c r="J11" s="204"/>
      <c r="K11" s="204"/>
      <c r="L11" s="204"/>
      <c r="M11" s="37"/>
      <c r="N11" s="206" t="s">
        <v>109</v>
      </c>
      <c r="O11" s="206"/>
      <c r="P11" s="207"/>
    </row>
    <row r="12" spans="2:16" ht="16.5" customHeight="1" x14ac:dyDescent="0.2">
      <c r="B12" s="32"/>
      <c r="C12" s="56"/>
      <c r="E12" s="205" t="s">
        <v>84</v>
      </c>
      <c r="F12" s="205"/>
      <c r="G12" s="205"/>
      <c r="H12" s="205"/>
      <c r="I12" s="205"/>
      <c r="J12" s="205"/>
      <c r="K12" s="205"/>
      <c r="L12" s="205"/>
      <c r="M12" s="38"/>
      <c r="N12" s="206"/>
      <c r="O12" s="206"/>
      <c r="P12" s="207"/>
    </row>
    <row r="13" spans="2:16" ht="11.25" customHeight="1" x14ac:dyDescent="0.2">
      <c r="B13" s="32"/>
      <c r="E13" s="200" t="s">
        <v>2</v>
      </c>
      <c r="F13" s="200"/>
      <c r="G13" s="200" t="s">
        <v>103</v>
      </c>
      <c r="H13" s="200"/>
      <c r="I13" s="200"/>
      <c r="J13" s="200" t="s">
        <v>104</v>
      </c>
      <c r="K13" s="200"/>
      <c r="L13" s="200"/>
      <c r="M13" s="50"/>
      <c r="N13" s="206"/>
      <c r="O13" s="206"/>
      <c r="P13" s="207"/>
    </row>
    <row r="14" spans="2:16" ht="11.25" customHeight="1" x14ac:dyDescent="0.25">
      <c r="B14" s="32"/>
      <c r="E14" s="200"/>
      <c r="F14" s="200"/>
      <c r="G14" s="154" t="s">
        <v>3</v>
      </c>
      <c r="H14" s="154" t="s">
        <v>4</v>
      </c>
      <c r="I14" s="154" t="s">
        <v>5</v>
      </c>
      <c r="J14" s="154" t="s">
        <v>3</v>
      </c>
      <c r="K14" s="154" t="s">
        <v>4</v>
      </c>
      <c r="L14" s="154" t="s">
        <v>5</v>
      </c>
      <c r="M14" s="90"/>
      <c r="O14" s="27"/>
      <c r="P14" s="33"/>
    </row>
    <row r="15" spans="2:16" ht="12" customHeight="1" x14ac:dyDescent="0.25">
      <c r="B15" s="32"/>
      <c r="D15" s="52"/>
      <c r="E15" s="198" t="s">
        <v>8</v>
      </c>
      <c r="F15" s="198"/>
      <c r="G15" s="155">
        <f>+D39</f>
        <v>1066.8251579999999</v>
      </c>
      <c r="H15" s="155">
        <f>+E39</f>
        <v>810.60777799999983</v>
      </c>
      <c r="I15" s="156">
        <f>+H15/G15</f>
        <v>0.75983189177846511</v>
      </c>
      <c r="J15" s="155">
        <f t="shared" ref="J15:K15" si="0">+G39</f>
        <v>1225.0722079999998</v>
      </c>
      <c r="K15" s="155">
        <f t="shared" si="0"/>
        <v>1028.601733</v>
      </c>
      <c r="L15" s="156">
        <f t="shared" ref="L15:L18" si="1">+K15/J15</f>
        <v>0.83962539210586684</v>
      </c>
      <c r="M15" s="91"/>
      <c r="N15" s="52"/>
      <c r="O15" s="53">
        <f>(I15-L15)*100</f>
        <v>-7.9793500327401734</v>
      </c>
      <c r="P15" s="33"/>
    </row>
    <row r="16" spans="2:16" ht="12" customHeight="1" x14ac:dyDescent="0.25">
      <c r="B16" s="32"/>
      <c r="C16" s="55"/>
      <c r="D16" s="52"/>
      <c r="E16" s="198" t="s">
        <v>6</v>
      </c>
      <c r="F16" s="198"/>
      <c r="G16" s="155">
        <f>D55</f>
        <v>569.42671899999993</v>
      </c>
      <c r="H16" s="155">
        <f>E55</f>
        <v>292.59957500000002</v>
      </c>
      <c r="I16" s="156">
        <f t="shared" ref="I16:I18" si="2">+H16/G16</f>
        <v>0.51384939490343806</v>
      </c>
      <c r="J16" s="155">
        <f>G55</f>
        <v>429.55431999999996</v>
      </c>
      <c r="K16" s="155">
        <f>H55</f>
        <v>193.05622299999999</v>
      </c>
      <c r="L16" s="156">
        <f t="shared" si="1"/>
        <v>0.44943378290317276</v>
      </c>
      <c r="M16" s="91"/>
      <c r="N16" s="52"/>
      <c r="O16" s="53">
        <f>(I16-L16)*100</f>
        <v>6.4415612000265297</v>
      </c>
      <c r="P16" s="33"/>
    </row>
    <row r="17" spans="2:16" ht="12" customHeight="1" x14ac:dyDescent="0.25">
      <c r="B17" s="32"/>
      <c r="D17" s="52"/>
      <c r="E17" s="198" t="s">
        <v>7</v>
      </c>
      <c r="F17" s="198"/>
      <c r="G17" s="98">
        <f>D71</f>
        <v>1109.378903</v>
      </c>
      <c r="H17" s="98">
        <f>E71</f>
        <v>518.0044620000001</v>
      </c>
      <c r="I17" s="156">
        <f t="shared" si="2"/>
        <v>0.46693195679060079</v>
      </c>
      <c r="J17" s="98">
        <f>G71</f>
        <v>873.81180900000004</v>
      </c>
      <c r="K17" s="98">
        <f>H71</f>
        <v>637.18281000000002</v>
      </c>
      <c r="L17" s="156">
        <f t="shared" si="1"/>
        <v>0.72919912896256134</v>
      </c>
      <c r="M17" s="91"/>
      <c r="N17" s="52"/>
      <c r="O17" s="53">
        <f>(I17-L17)*100</f>
        <v>-26.226717217196054</v>
      </c>
      <c r="P17" s="33"/>
    </row>
    <row r="18" spans="2:16" ht="12" customHeight="1" x14ac:dyDescent="0.25">
      <c r="B18" s="32"/>
      <c r="D18" s="52"/>
      <c r="E18" s="199" t="s">
        <v>9</v>
      </c>
      <c r="F18" s="199"/>
      <c r="G18" s="157">
        <f>SUM(G15:G17)</f>
        <v>2745.6307799999995</v>
      </c>
      <c r="H18" s="157">
        <f>SUM(H15:H17)</f>
        <v>1621.2118149999999</v>
      </c>
      <c r="I18" s="156">
        <f t="shared" si="2"/>
        <v>0.59046971166312467</v>
      </c>
      <c r="J18" s="157">
        <f>SUM(J15:J17)</f>
        <v>2528.4383369999996</v>
      </c>
      <c r="K18" s="157">
        <f>SUM(K15:K17)</f>
        <v>1858.840766</v>
      </c>
      <c r="L18" s="156">
        <f t="shared" si="1"/>
        <v>0.73517346213217161</v>
      </c>
      <c r="M18" s="92"/>
      <c r="N18" s="54"/>
      <c r="O18" s="53">
        <f>(I18-L18)*100</f>
        <v>-14.470375046904692</v>
      </c>
      <c r="P18" s="33"/>
    </row>
    <row r="19" spans="2:16" ht="12" customHeight="1" x14ac:dyDescent="0.25">
      <c r="B19" s="32"/>
      <c r="E19" s="89" t="s">
        <v>111</v>
      </c>
      <c r="F19" s="126"/>
      <c r="G19" s="126"/>
      <c r="H19" s="126"/>
      <c r="I19" s="126"/>
      <c r="J19" s="126"/>
      <c r="K19" s="126"/>
      <c r="L19" s="126"/>
      <c r="M19" s="51"/>
      <c r="N19" s="40"/>
      <c r="O19" s="27"/>
      <c r="P19" s="33"/>
    </row>
    <row r="20" spans="2:16" ht="12" customHeight="1" x14ac:dyDescent="0.25">
      <c r="B20" s="32"/>
      <c r="E20" s="41" t="s">
        <v>10</v>
      </c>
      <c r="F20" s="42"/>
      <c r="G20" s="42"/>
      <c r="H20" s="43"/>
      <c r="I20" s="42"/>
      <c r="J20" s="42"/>
      <c r="K20" s="42"/>
      <c r="L20" s="42"/>
      <c r="M20" s="44"/>
      <c r="N20" s="40"/>
      <c r="O20" s="27"/>
      <c r="P20" s="33"/>
    </row>
    <row r="21" spans="2:16" ht="12" customHeight="1" x14ac:dyDescent="0.25">
      <c r="B21" s="32"/>
      <c r="E21" s="41"/>
      <c r="F21" s="42"/>
      <c r="G21" s="42"/>
      <c r="H21" s="43"/>
      <c r="I21" s="42"/>
      <c r="J21" s="42"/>
      <c r="K21" s="42"/>
      <c r="L21" s="42"/>
      <c r="M21" s="44"/>
      <c r="N21" s="40"/>
      <c r="O21" s="27"/>
      <c r="P21" s="33"/>
    </row>
    <row r="22" spans="2:16" ht="12" customHeight="1" x14ac:dyDescent="0.25">
      <c r="B22" s="32"/>
      <c r="E22" s="41"/>
      <c r="F22" s="42"/>
      <c r="G22" s="42"/>
      <c r="H22" s="43"/>
      <c r="I22" s="42"/>
      <c r="J22" s="42"/>
      <c r="K22" s="42"/>
      <c r="L22" s="42"/>
      <c r="M22" s="44"/>
      <c r="N22" s="40"/>
      <c r="O22" s="27"/>
      <c r="P22" s="33"/>
    </row>
    <row r="23" spans="2:16" ht="12" customHeight="1" x14ac:dyDescent="0.25">
      <c r="B23" s="32"/>
      <c r="C23" s="54" t="s">
        <v>54</v>
      </c>
      <c r="E23" s="41"/>
      <c r="F23" s="42"/>
      <c r="G23" s="42"/>
      <c r="H23" s="43"/>
      <c r="I23" s="42"/>
      <c r="J23" s="42"/>
      <c r="K23" s="42"/>
      <c r="L23" s="42"/>
      <c r="M23" s="44"/>
      <c r="N23" s="40"/>
      <c r="O23" s="27"/>
      <c r="P23" s="33"/>
    </row>
    <row r="24" spans="2:16" ht="12" customHeight="1" x14ac:dyDescent="0.25">
      <c r="B24" s="32"/>
      <c r="C24" s="54"/>
      <c r="E24" s="41"/>
      <c r="F24" s="42"/>
      <c r="G24" s="42"/>
      <c r="H24" s="43"/>
      <c r="I24" s="42"/>
      <c r="J24" s="42"/>
      <c r="K24" s="42"/>
      <c r="L24" s="42"/>
      <c r="M24" s="44"/>
      <c r="N24" s="40"/>
      <c r="O24" s="27"/>
      <c r="P24" s="33"/>
    </row>
    <row r="25" spans="2:16" ht="12" customHeight="1" x14ac:dyDescent="0.25">
      <c r="B25" s="32"/>
      <c r="C25" s="54" t="s">
        <v>8</v>
      </c>
      <c r="E25" s="41"/>
      <c r="F25" s="42"/>
      <c r="G25" s="42"/>
      <c r="H25" s="43"/>
      <c r="I25" s="42"/>
      <c r="J25" s="42"/>
      <c r="K25" s="42"/>
      <c r="L25" s="42"/>
      <c r="M25" s="44"/>
      <c r="N25" s="40"/>
      <c r="O25" s="27"/>
      <c r="P25" s="33"/>
    </row>
    <row r="26" spans="2:16" ht="12" customHeight="1" x14ac:dyDescent="0.25">
      <c r="B26" s="32"/>
      <c r="E26" s="41"/>
      <c r="F26" s="42"/>
      <c r="G26" s="42"/>
      <c r="H26" s="43"/>
      <c r="I26" s="42"/>
      <c r="J26" s="42"/>
      <c r="K26" s="42"/>
      <c r="L26" s="42"/>
      <c r="M26" s="44"/>
      <c r="N26" s="40"/>
      <c r="O26" s="27"/>
      <c r="P26" s="33"/>
    </row>
    <row r="27" spans="2:16" ht="12" customHeight="1" x14ac:dyDescent="0.25">
      <c r="B27" s="32"/>
      <c r="C27" s="101" t="s">
        <v>55</v>
      </c>
      <c r="D27" s="101" t="s">
        <v>94</v>
      </c>
      <c r="E27" s="102" t="s">
        <v>95</v>
      </c>
      <c r="F27" s="101" t="s">
        <v>59</v>
      </c>
      <c r="G27" s="103" t="s">
        <v>56</v>
      </c>
      <c r="H27" s="103" t="s">
        <v>57</v>
      </c>
      <c r="I27" s="101" t="s">
        <v>59</v>
      </c>
      <c r="J27" s="42"/>
      <c r="K27" s="42"/>
      <c r="L27" s="42"/>
      <c r="M27" s="44"/>
      <c r="N27" s="40"/>
      <c r="O27" s="27"/>
      <c r="P27" s="33"/>
    </row>
    <row r="28" spans="2:16" ht="12" customHeight="1" x14ac:dyDescent="0.25">
      <c r="B28" s="32"/>
      <c r="C28" s="97" t="s">
        <v>62</v>
      </c>
      <c r="D28" s="98">
        <v>629.40910599999995</v>
      </c>
      <c r="E28" s="95">
        <v>590.13992900000005</v>
      </c>
      <c r="F28" s="99">
        <f>+E28/D28</f>
        <v>0.93760945524038874</v>
      </c>
      <c r="G28" s="96">
        <v>808.54700100000002</v>
      </c>
      <c r="H28" s="96">
        <v>686.99219700000003</v>
      </c>
      <c r="I28" s="99">
        <f t="shared" ref="I28:I39" si="3">+H28/G28</f>
        <v>0.84966266172570959</v>
      </c>
      <c r="J28" s="42"/>
      <c r="L28" s="42"/>
      <c r="M28" s="44"/>
      <c r="N28" s="40"/>
      <c r="O28" s="27"/>
      <c r="P28" s="33"/>
    </row>
    <row r="29" spans="2:16" ht="12" customHeight="1" x14ac:dyDescent="0.25">
      <c r="B29" s="32"/>
      <c r="C29" s="97" t="s">
        <v>66</v>
      </c>
      <c r="D29" s="98">
        <v>101.077456</v>
      </c>
      <c r="E29" s="95">
        <v>23.577522999999999</v>
      </c>
      <c r="F29" s="99">
        <f t="shared" ref="F29:F39" si="4">+E29/D29</f>
        <v>0.23326193528258171</v>
      </c>
      <c r="G29" s="96">
        <v>65.572106000000005</v>
      </c>
      <c r="H29" s="96">
        <v>60.733984</v>
      </c>
      <c r="I29" s="99">
        <f t="shared" si="3"/>
        <v>0.92621676662329555</v>
      </c>
      <c r="J29" s="42"/>
      <c r="K29" s="42"/>
      <c r="L29" s="42"/>
      <c r="M29" s="44"/>
      <c r="N29" s="40"/>
      <c r="O29" s="27"/>
      <c r="P29" s="33"/>
    </row>
    <row r="30" spans="2:16" ht="12" customHeight="1" x14ac:dyDescent="0.25">
      <c r="B30" s="32"/>
      <c r="C30" s="97" t="s">
        <v>61</v>
      </c>
      <c r="D30" s="98">
        <v>95.990938</v>
      </c>
      <c r="E30" s="95">
        <v>60.069634000000001</v>
      </c>
      <c r="F30" s="99">
        <f t="shared" si="4"/>
        <v>0.62578442560900904</v>
      </c>
      <c r="G30" s="96">
        <v>74.889769999999999</v>
      </c>
      <c r="H30" s="96">
        <v>59.401085999999999</v>
      </c>
      <c r="I30" s="99">
        <f t="shared" si="3"/>
        <v>0.79318024344312987</v>
      </c>
      <c r="J30" s="42"/>
      <c r="K30" s="42"/>
      <c r="L30" s="42"/>
      <c r="M30" s="44"/>
      <c r="N30" s="40"/>
      <c r="O30" s="27"/>
      <c r="P30" s="33"/>
    </row>
    <row r="31" spans="2:16" ht="12" customHeight="1" x14ac:dyDescent="0.25">
      <c r="B31" s="32"/>
      <c r="C31" s="97" t="s">
        <v>70</v>
      </c>
      <c r="D31" s="98">
        <v>66.681377999999995</v>
      </c>
      <c r="E31" s="95">
        <v>38.447273000000003</v>
      </c>
      <c r="F31" s="99">
        <f t="shared" si="4"/>
        <v>0.57658186068080364</v>
      </c>
      <c r="G31" s="96">
        <v>123.35385599999999</v>
      </c>
      <c r="H31" s="96">
        <v>114.69352499999999</v>
      </c>
      <c r="I31" s="99">
        <f t="shared" si="3"/>
        <v>0.92979278248099517</v>
      </c>
      <c r="J31" s="42"/>
      <c r="K31" s="42"/>
      <c r="L31" s="42"/>
      <c r="M31" s="44"/>
      <c r="N31" s="40"/>
      <c r="O31" s="27"/>
      <c r="P31" s="33"/>
    </row>
    <row r="32" spans="2:16" ht="12" customHeight="1" x14ac:dyDescent="0.25">
      <c r="B32" s="32"/>
      <c r="C32" s="97" t="s">
        <v>68</v>
      </c>
      <c r="D32" s="98">
        <v>57.410752000000002</v>
      </c>
      <c r="E32" s="95">
        <v>40.551794000000001</v>
      </c>
      <c r="F32" s="99">
        <f t="shared" si="4"/>
        <v>0.70634493692052669</v>
      </c>
      <c r="G32" s="96">
        <v>29.399521</v>
      </c>
      <c r="H32" s="96">
        <v>26.069607000000001</v>
      </c>
      <c r="I32" s="99">
        <f t="shared" si="3"/>
        <v>0.8867357736882856</v>
      </c>
      <c r="J32" s="42"/>
      <c r="K32" s="42"/>
      <c r="L32" s="42"/>
      <c r="M32" s="44"/>
      <c r="N32" s="40"/>
      <c r="O32" s="27"/>
      <c r="P32" s="33"/>
    </row>
    <row r="33" spans="2:16" ht="12" customHeight="1" x14ac:dyDescent="0.25">
      <c r="B33" s="32"/>
      <c r="C33" s="97" t="s">
        <v>65</v>
      </c>
      <c r="D33" s="98">
        <v>39.427624000000002</v>
      </c>
      <c r="E33" s="95">
        <v>22.495100000000001</v>
      </c>
      <c r="F33" s="99">
        <f t="shared" si="4"/>
        <v>0.57054160808675658</v>
      </c>
      <c r="G33" s="96">
        <v>47.174283000000003</v>
      </c>
      <c r="H33" s="96">
        <v>32.955128000000002</v>
      </c>
      <c r="I33" s="99">
        <f t="shared" si="3"/>
        <v>0.69858248825954594</v>
      </c>
      <c r="J33" s="42"/>
      <c r="K33" s="42"/>
      <c r="L33" s="42"/>
      <c r="M33" s="44"/>
      <c r="N33" s="40"/>
      <c r="O33" s="27"/>
      <c r="P33" s="33"/>
    </row>
    <row r="34" spans="2:16" ht="12" customHeight="1" x14ac:dyDescent="0.25">
      <c r="B34" s="32"/>
      <c r="C34" s="97" t="s">
        <v>74</v>
      </c>
      <c r="D34" s="98">
        <v>21.650614000000001</v>
      </c>
      <c r="E34" s="95">
        <v>4.2690149999999996</v>
      </c>
      <c r="F34" s="99">
        <f t="shared" si="4"/>
        <v>0.1971775488676672</v>
      </c>
      <c r="G34" s="96">
        <v>6.7975070000000004</v>
      </c>
      <c r="H34" s="96">
        <v>0.32761099999999999</v>
      </c>
      <c r="I34" s="99">
        <f t="shared" si="3"/>
        <v>4.8195757650562179E-2</v>
      </c>
      <c r="J34" s="42"/>
      <c r="K34" s="42"/>
      <c r="L34" s="42"/>
      <c r="M34" s="44"/>
      <c r="N34" s="40"/>
      <c r="O34" s="27"/>
      <c r="P34" s="33"/>
    </row>
    <row r="35" spans="2:16" ht="12" customHeight="1" x14ac:dyDescent="0.25">
      <c r="B35" s="32"/>
      <c r="C35" s="97" t="s">
        <v>77</v>
      </c>
      <c r="D35" s="98">
        <v>19.802714999999999</v>
      </c>
      <c r="E35" s="95">
        <v>11.272983</v>
      </c>
      <c r="F35" s="99">
        <f t="shared" si="4"/>
        <v>0.56926451751691631</v>
      </c>
      <c r="G35" s="96">
        <v>18.694869000000001</v>
      </c>
      <c r="H35" s="96">
        <v>4.1481700000000004</v>
      </c>
      <c r="I35" s="99">
        <f t="shared" si="3"/>
        <v>0.22188815551475649</v>
      </c>
      <c r="J35" s="42"/>
      <c r="K35" s="42"/>
      <c r="L35" s="42"/>
      <c r="M35" s="44"/>
      <c r="N35" s="40"/>
      <c r="O35" s="27"/>
      <c r="P35" s="33"/>
    </row>
    <row r="36" spans="2:16" ht="12" customHeight="1" x14ac:dyDescent="0.25">
      <c r="B36" s="32"/>
      <c r="C36" s="97" t="s">
        <v>67</v>
      </c>
      <c r="D36" s="98">
        <v>7.8825919999999998</v>
      </c>
      <c r="E36" s="95">
        <v>5.5701309999999999</v>
      </c>
      <c r="F36" s="99">
        <f t="shared" si="4"/>
        <v>0.70663697930832903</v>
      </c>
      <c r="G36" s="96">
        <v>1.846425</v>
      </c>
      <c r="H36" s="96">
        <v>1.1050880000000001</v>
      </c>
      <c r="I36" s="99">
        <f t="shared" si="3"/>
        <v>0.59850142843603182</v>
      </c>
      <c r="J36" s="42"/>
      <c r="K36" s="42"/>
      <c r="L36" s="42"/>
      <c r="M36" s="44"/>
      <c r="N36" s="40"/>
      <c r="O36" s="27"/>
      <c r="P36" s="33"/>
    </row>
    <row r="37" spans="2:16" ht="12" customHeight="1" x14ac:dyDescent="0.25">
      <c r="B37" s="32"/>
      <c r="C37" s="97" t="s">
        <v>72</v>
      </c>
      <c r="D37" s="98">
        <v>6.5538990000000004</v>
      </c>
      <c r="E37" s="95">
        <v>5.8755949999999997</v>
      </c>
      <c r="F37" s="99">
        <f t="shared" si="4"/>
        <v>0.8965037453277811</v>
      </c>
      <c r="G37" s="96">
        <v>8.4888379999999994</v>
      </c>
      <c r="H37" s="96">
        <v>8.4487220000000001</v>
      </c>
      <c r="I37" s="99">
        <f t="shared" si="3"/>
        <v>0.99527426486404857</v>
      </c>
      <c r="J37" s="42"/>
      <c r="K37" s="42"/>
      <c r="L37" s="42"/>
      <c r="M37" s="44"/>
      <c r="N37" s="40"/>
      <c r="O37" s="27"/>
      <c r="P37" s="33"/>
    </row>
    <row r="38" spans="2:16" ht="12" customHeight="1" x14ac:dyDescent="0.25">
      <c r="B38" s="32"/>
      <c r="C38" s="97" t="s">
        <v>71</v>
      </c>
      <c r="D38" s="98">
        <v>20.938084</v>
      </c>
      <c r="E38" s="95">
        <v>8.3388010000000001</v>
      </c>
      <c r="F38" s="99">
        <f t="shared" si="4"/>
        <v>0.39825998405584773</v>
      </c>
      <c r="G38" s="96">
        <v>40.308031999999997</v>
      </c>
      <c r="H38" s="96">
        <v>33.726615000000002</v>
      </c>
      <c r="I38" s="99">
        <f t="shared" si="3"/>
        <v>0.83672194663336585</v>
      </c>
      <c r="J38" s="42"/>
      <c r="K38" s="42"/>
      <c r="L38" s="42"/>
      <c r="M38" s="44"/>
      <c r="N38" s="40"/>
      <c r="O38" s="27"/>
      <c r="P38" s="33"/>
    </row>
    <row r="39" spans="2:16" ht="12" customHeight="1" x14ac:dyDescent="0.25">
      <c r="B39" s="32"/>
      <c r="C39" s="100" t="s">
        <v>9</v>
      </c>
      <c r="D39" s="98">
        <f t="shared" ref="D39:E39" si="5">SUM(D28:D38)</f>
        <v>1066.8251579999999</v>
      </c>
      <c r="E39" s="95">
        <f t="shared" si="5"/>
        <v>810.60777799999983</v>
      </c>
      <c r="F39" s="99">
        <f t="shared" si="4"/>
        <v>0.75983189177846511</v>
      </c>
      <c r="G39" s="96">
        <f t="shared" ref="G39:H39" si="6">SUM(G28:G38)</f>
        <v>1225.0722079999998</v>
      </c>
      <c r="H39" s="96">
        <f t="shared" si="6"/>
        <v>1028.601733</v>
      </c>
      <c r="I39" s="99">
        <f t="shared" si="3"/>
        <v>0.83962539210586684</v>
      </c>
      <c r="J39" s="42"/>
      <c r="K39" s="42"/>
      <c r="L39" s="42"/>
      <c r="M39" s="44"/>
      <c r="N39" s="40"/>
      <c r="O39" s="27"/>
      <c r="P39" s="33"/>
    </row>
    <row r="40" spans="2:16" ht="12" customHeight="1" x14ac:dyDescent="0.25">
      <c r="B40" s="32"/>
      <c r="E40" s="41"/>
      <c r="G40" s="42"/>
      <c r="H40" s="42"/>
      <c r="I40" s="42"/>
      <c r="J40" s="42"/>
      <c r="K40" s="42"/>
      <c r="L40" s="42"/>
      <c r="M40" s="44"/>
      <c r="N40" s="40"/>
      <c r="O40" s="27"/>
      <c r="P40" s="33"/>
    </row>
    <row r="41" spans="2:16" ht="12" customHeight="1" x14ac:dyDescent="0.25">
      <c r="B41" s="32"/>
      <c r="C41" s="54" t="s">
        <v>6</v>
      </c>
      <c r="E41" s="41"/>
      <c r="G41" s="42"/>
      <c r="H41" s="42"/>
      <c r="I41" s="42"/>
      <c r="J41" s="42"/>
      <c r="K41" s="42"/>
      <c r="L41" s="42"/>
      <c r="M41" s="44"/>
      <c r="N41" s="40"/>
      <c r="O41" s="27"/>
      <c r="P41" s="33"/>
    </row>
    <row r="42" spans="2:16" ht="12" customHeight="1" x14ac:dyDescent="0.25">
      <c r="B42" s="32"/>
      <c r="E42" s="41"/>
      <c r="G42" s="42"/>
      <c r="H42" s="42"/>
      <c r="I42" s="42"/>
      <c r="J42" s="42"/>
      <c r="K42" s="42"/>
      <c r="L42" s="42"/>
      <c r="M42" s="44"/>
      <c r="N42" s="40"/>
      <c r="O42" s="27"/>
      <c r="P42" s="33"/>
    </row>
    <row r="43" spans="2:16" ht="12" customHeight="1" x14ac:dyDescent="0.25">
      <c r="B43" s="32"/>
      <c r="C43" s="101" t="s">
        <v>55</v>
      </c>
      <c r="D43" s="101" t="s">
        <v>94</v>
      </c>
      <c r="E43" s="102" t="s">
        <v>95</v>
      </c>
      <c r="F43" s="101" t="s">
        <v>59</v>
      </c>
      <c r="G43" s="103" t="s">
        <v>56</v>
      </c>
      <c r="H43" s="103" t="s">
        <v>57</v>
      </c>
      <c r="I43" s="101" t="s">
        <v>59</v>
      </c>
      <c r="J43" s="42"/>
      <c r="K43" s="42"/>
      <c r="L43" s="42"/>
      <c r="M43" s="44"/>
      <c r="N43" s="40"/>
      <c r="O43" s="27"/>
      <c r="P43" s="33"/>
    </row>
    <row r="44" spans="2:16" ht="12" customHeight="1" x14ac:dyDescent="0.25">
      <c r="B44" s="32"/>
      <c r="C44" s="97" t="s">
        <v>63</v>
      </c>
      <c r="D44" s="98">
        <v>159.466903</v>
      </c>
      <c r="E44" s="95">
        <v>69.783707000000007</v>
      </c>
      <c r="F44" s="99">
        <f t="shared" ref="F44:F55" si="7">+E44/D44</f>
        <v>0.43760620973494424</v>
      </c>
      <c r="G44" s="96">
        <v>231.28295299999999</v>
      </c>
      <c r="H44" s="96">
        <v>43.514608000000003</v>
      </c>
      <c r="I44" s="99">
        <f t="shared" ref="I44:I55" si="8">+H44/G44</f>
        <v>0.18814446735293977</v>
      </c>
      <c r="J44" s="42"/>
      <c r="K44" s="42"/>
      <c r="L44" s="42"/>
      <c r="M44" s="44"/>
      <c r="N44" s="40"/>
      <c r="O44" s="27"/>
      <c r="P44" s="33"/>
    </row>
    <row r="45" spans="2:16" ht="12" customHeight="1" x14ac:dyDescent="0.25">
      <c r="B45" s="32"/>
      <c r="C45" s="97" t="s">
        <v>62</v>
      </c>
      <c r="D45" s="98">
        <v>139.87734599999999</v>
      </c>
      <c r="E45" s="95">
        <v>70.344160000000002</v>
      </c>
      <c r="F45" s="99">
        <f t="shared" si="7"/>
        <v>0.50289887541904044</v>
      </c>
      <c r="G45" s="96">
        <v>66.142644000000004</v>
      </c>
      <c r="H45" s="96">
        <v>46.103506000000003</v>
      </c>
      <c r="I45" s="99">
        <f t="shared" si="8"/>
        <v>0.69703149453777502</v>
      </c>
      <c r="J45" s="42"/>
      <c r="K45" s="42"/>
      <c r="L45" s="42"/>
      <c r="M45" s="44"/>
      <c r="N45" s="40"/>
      <c r="O45" s="27"/>
      <c r="P45" s="33"/>
    </row>
    <row r="46" spans="2:16" ht="12" customHeight="1" x14ac:dyDescent="0.25">
      <c r="B46" s="32"/>
      <c r="C46" s="97" t="s">
        <v>61</v>
      </c>
      <c r="D46" s="98">
        <v>117.647975</v>
      </c>
      <c r="E46" s="95">
        <v>56.906486000000001</v>
      </c>
      <c r="F46" s="99">
        <f t="shared" si="7"/>
        <v>0.48370136417562648</v>
      </c>
      <c r="G46" s="96">
        <v>33.219816000000002</v>
      </c>
      <c r="H46" s="96">
        <v>27.004691999999999</v>
      </c>
      <c r="I46" s="99">
        <f t="shared" si="8"/>
        <v>0.81290913832876133</v>
      </c>
      <c r="J46" s="42"/>
      <c r="K46" s="42"/>
      <c r="L46" s="42"/>
      <c r="M46" s="44"/>
      <c r="N46" s="40"/>
      <c r="O46" s="27"/>
      <c r="P46" s="33"/>
    </row>
    <row r="47" spans="2:16" ht="12" customHeight="1" x14ac:dyDescent="0.25">
      <c r="B47" s="32"/>
      <c r="C47" s="97" t="s">
        <v>65</v>
      </c>
      <c r="D47" s="98">
        <v>90.621153000000007</v>
      </c>
      <c r="E47" s="95">
        <v>60.674922000000002</v>
      </c>
      <c r="F47" s="99">
        <f t="shared" si="7"/>
        <v>0.66954480263564953</v>
      </c>
      <c r="G47" s="96">
        <v>64.502848</v>
      </c>
      <c r="H47" s="96">
        <v>52.028823000000003</v>
      </c>
      <c r="I47" s="99">
        <f t="shared" si="8"/>
        <v>0.80661280258508905</v>
      </c>
      <c r="J47" s="42"/>
      <c r="K47" s="42"/>
      <c r="L47" s="42"/>
      <c r="M47" s="44"/>
      <c r="N47" s="40"/>
      <c r="O47" s="27"/>
      <c r="P47" s="33"/>
    </row>
    <row r="48" spans="2:16" ht="12" customHeight="1" x14ac:dyDescent="0.25">
      <c r="B48" s="32"/>
      <c r="C48" s="97" t="s">
        <v>72</v>
      </c>
      <c r="D48" s="98">
        <v>17.914007000000002</v>
      </c>
      <c r="E48" s="95">
        <v>9.2045519999999996</v>
      </c>
      <c r="F48" s="99">
        <f t="shared" si="7"/>
        <v>0.51381871180467886</v>
      </c>
      <c r="G48" s="96">
        <v>18.129380999999999</v>
      </c>
      <c r="H48" s="96">
        <v>13.789329</v>
      </c>
      <c r="I48" s="99">
        <f t="shared" si="8"/>
        <v>0.76060671900491261</v>
      </c>
      <c r="J48" s="42"/>
      <c r="K48" s="42"/>
      <c r="L48" s="42"/>
      <c r="M48" s="44"/>
      <c r="N48" s="40"/>
      <c r="O48" s="27"/>
      <c r="P48" s="33"/>
    </row>
    <row r="49" spans="2:16" ht="12" customHeight="1" x14ac:dyDescent="0.25">
      <c r="B49" s="32"/>
      <c r="C49" s="97" t="s">
        <v>69</v>
      </c>
      <c r="D49" s="98">
        <v>12.379783</v>
      </c>
      <c r="E49" s="95">
        <v>9.6203350000000007</v>
      </c>
      <c r="F49" s="99">
        <f t="shared" si="7"/>
        <v>0.77710045483026646</v>
      </c>
      <c r="G49" s="96">
        <v>5.6607989999999999</v>
      </c>
      <c r="H49" s="96">
        <v>4.615577</v>
      </c>
      <c r="I49" s="99">
        <f t="shared" si="8"/>
        <v>0.81535786732579629</v>
      </c>
      <c r="J49" s="42"/>
      <c r="K49" s="42"/>
      <c r="L49" s="42"/>
      <c r="M49" s="44"/>
      <c r="N49" s="40"/>
      <c r="O49" s="27"/>
      <c r="P49" s="33"/>
    </row>
    <row r="50" spans="2:16" ht="12" customHeight="1" x14ac:dyDescent="0.25">
      <c r="B50" s="32"/>
      <c r="C50" s="97" t="s">
        <v>64</v>
      </c>
      <c r="D50" s="98">
        <v>11.849003</v>
      </c>
      <c r="E50" s="95">
        <v>7.0781729999999996</v>
      </c>
      <c r="F50" s="99">
        <f t="shared" si="7"/>
        <v>0.59736443648465609</v>
      </c>
      <c r="G50" s="96">
        <v>1.081183</v>
      </c>
      <c r="H50" s="96">
        <v>1.0187600000000001</v>
      </c>
      <c r="I50" s="99">
        <f t="shared" si="8"/>
        <v>0.94226416804555757</v>
      </c>
      <c r="J50" s="42"/>
      <c r="K50" s="42"/>
      <c r="L50" s="42"/>
      <c r="M50" s="44"/>
      <c r="N50" s="40"/>
      <c r="O50" s="27"/>
      <c r="P50" s="33"/>
    </row>
    <row r="51" spans="2:16" ht="12" customHeight="1" x14ac:dyDescent="0.25">
      <c r="B51" s="32"/>
      <c r="C51" s="97" t="s">
        <v>74</v>
      </c>
      <c r="D51" s="98">
        <v>8.2462560000000007</v>
      </c>
      <c r="E51" s="95">
        <v>7.4421739999999996</v>
      </c>
      <c r="F51" s="99">
        <f t="shared" si="7"/>
        <v>0.90249126391419321</v>
      </c>
      <c r="G51" s="96">
        <v>3.5048879999999998</v>
      </c>
      <c r="H51" s="96">
        <v>3.4934280000000002</v>
      </c>
      <c r="I51" s="99">
        <f t="shared" si="8"/>
        <v>0.99673028068229297</v>
      </c>
      <c r="J51" s="42"/>
      <c r="K51" s="42"/>
      <c r="L51" s="42"/>
      <c r="M51" s="44"/>
      <c r="N51" s="40"/>
      <c r="O51" s="27"/>
      <c r="P51" s="33"/>
    </row>
    <row r="52" spans="2:16" ht="12" customHeight="1" x14ac:dyDescent="0.25">
      <c r="B52" s="32"/>
      <c r="C52" s="97" t="s">
        <v>67</v>
      </c>
      <c r="D52" s="98">
        <v>7.5402670000000001</v>
      </c>
      <c r="E52" s="95">
        <v>0.48095900000000003</v>
      </c>
      <c r="F52" s="99">
        <f t="shared" si="7"/>
        <v>6.3785407068476491E-2</v>
      </c>
      <c r="G52" s="96">
        <v>4.8994710000000001</v>
      </c>
      <c r="H52" s="96">
        <v>0.49118899999999999</v>
      </c>
      <c r="I52" s="99">
        <f t="shared" si="8"/>
        <v>0.10025347634469109</v>
      </c>
      <c r="J52" s="42"/>
      <c r="K52" s="42"/>
      <c r="L52" s="42"/>
      <c r="M52" s="44"/>
      <c r="N52" s="40"/>
      <c r="O52" s="27"/>
      <c r="P52" s="33"/>
    </row>
    <row r="53" spans="2:16" ht="12" customHeight="1" x14ac:dyDescent="0.25">
      <c r="B53" s="32"/>
      <c r="C53" s="97" t="s">
        <v>75</v>
      </c>
      <c r="D53" s="98">
        <v>2.360509</v>
      </c>
      <c r="E53" s="95">
        <v>0.104861</v>
      </c>
      <c r="F53" s="99">
        <f t="shared" si="7"/>
        <v>4.4423046046424733E-2</v>
      </c>
      <c r="G53" s="96">
        <v>6.5227999999999994E-2</v>
      </c>
      <c r="H53" s="96">
        <v>5.1207999999999997E-2</v>
      </c>
      <c r="I53" s="99">
        <f t="shared" si="8"/>
        <v>0.7850616299748574</v>
      </c>
      <c r="J53" s="42"/>
      <c r="K53" s="42"/>
      <c r="L53" s="42"/>
      <c r="M53" s="44"/>
      <c r="N53" s="40"/>
      <c r="O53" s="27"/>
      <c r="P53" s="33"/>
    </row>
    <row r="54" spans="2:16" ht="12" customHeight="1" x14ac:dyDescent="0.25">
      <c r="B54" s="32"/>
      <c r="C54" s="97" t="s">
        <v>71</v>
      </c>
      <c r="D54" s="98">
        <v>1.523517</v>
      </c>
      <c r="E54" s="95">
        <v>0.95924600000000004</v>
      </c>
      <c r="F54" s="99">
        <f t="shared" si="7"/>
        <v>0.62962605602694299</v>
      </c>
      <c r="G54" s="96">
        <v>1.0651090000000001</v>
      </c>
      <c r="H54" s="96">
        <v>0.94510300000000003</v>
      </c>
      <c r="I54" s="99">
        <f t="shared" si="8"/>
        <v>0.88732984135895943</v>
      </c>
      <c r="J54" s="42"/>
      <c r="K54" s="42"/>
      <c r="L54" s="42"/>
      <c r="M54" s="44"/>
      <c r="N54" s="40"/>
      <c r="O54" s="27"/>
      <c r="P54" s="33"/>
    </row>
    <row r="55" spans="2:16" ht="12" customHeight="1" x14ac:dyDescent="0.25">
      <c r="B55" s="32"/>
      <c r="C55" s="100" t="s">
        <v>9</v>
      </c>
      <c r="D55" s="98">
        <f t="shared" ref="D55:E55" si="9">SUM(D44:D54)</f>
        <v>569.42671899999993</v>
      </c>
      <c r="E55" s="95">
        <f t="shared" si="9"/>
        <v>292.59957500000002</v>
      </c>
      <c r="F55" s="99">
        <f t="shared" si="7"/>
        <v>0.51384939490343806</v>
      </c>
      <c r="G55" s="96">
        <f t="shared" ref="G55:H55" si="10">SUM(G44:G54)</f>
        <v>429.55431999999996</v>
      </c>
      <c r="H55" s="96">
        <f t="shared" si="10"/>
        <v>193.05622299999999</v>
      </c>
      <c r="I55" s="99">
        <f t="shared" si="8"/>
        <v>0.44943378290317276</v>
      </c>
      <c r="J55" s="42"/>
      <c r="K55" s="42"/>
      <c r="L55" s="42"/>
      <c r="M55" s="44"/>
      <c r="N55" s="40"/>
      <c r="O55" s="27"/>
      <c r="P55" s="33"/>
    </row>
    <row r="56" spans="2:16" ht="12" customHeight="1" x14ac:dyDescent="0.25">
      <c r="B56" s="32"/>
      <c r="E56" s="41"/>
      <c r="G56" s="42"/>
      <c r="H56" s="42"/>
      <c r="I56" s="42"/>
      <c r="J56" s="42"/>
      <c r="K56" s="42"/>
      <c r="L56" s="42"/>
      <c r="M56" s="44"/>
      <c r="N56" s="40"/>
      <c r="O56" s="27"/>
      <c r="P56" s="33"/>
    </row>
    <row r="57" spans="2:16" ht="12" customHeight="1" x14ac:dyDescent="0.25">
      <c r="B57" s="32"/>
      <c r="C57" s="54" t="s">
        <v>58</v>
      </c>
      <c r="E57" s="41"/>
      <c r="G57" s="42"/>
      <c r="H57" s="42"/>
      <c r="I57" s="42"/>
      <c r="J57" s="42"/>
      <c r="K57" s="42"/>
      <c r="L57" s="42"/>
      <c r="M57" s="44"/>
      <c r="N57" s="40"/>
      <c r="O57" s="27"/>
      <c r="P57" s="33"/>
    </row>
    <row r="58" spans="2:16" ht="12" customHeight="1" x14ac:dyDescent="0.25">
      <c r="B58" s="32"/>
      <c r="E58" s="41"/>
      <c r="G58" s="42"/>
      <c r="H58" s="42"/>
      <c r="I58" s="42"/>
      <c r="J58" s="42"/>
      <c r="K58" s="42"/>
      <c r="L58" s="42"/>
      <c r="M58" s="44"/>
      <c r="N58" s="40"/>
      <c r="O58" s="27"/>
      <c r="P58" s="33"/>
    </row>
    <row r="59" spans="2:16" ht="12" customHeight="1" x14ac:dyDescent="0.25">
      <c r="B59" s="32"/>
      <c r="C59" s="101" t="s">
        <v>55</v>
      </c>
      <c r="D59" s="101" t="s">
        <v>94</v>
      </c>
      <c r="E59" s="102" t="s">
        <v>95</v>
      </c>
      <c r="F59" s="101" t="s">
        <v>59</v>
      </c>
      <c r="G59" s="103" t="s">
        <v>56</v>
      </c>
      <c r="H59" s="103" t="s">
        <v>57</v>
      </c>
      <c r="I59" s="101" t="s">
        <v>59</v>
      </c>
      <c r="J59" s="42"/>
      <c r="K59" s="42"/>
      <c r="L59" s="42"/>
      <c r="M59" s="44"/>
      <c r="N59" s="40"/>
      <c r="O59" s="27"/>
      <c r="P59" s="33"/>
    </row>
    <row r="60" spans="2:16" ht="12" customHeight="1" x14ac:dyDescent="0.25">
      <c r="B60" s="32"/>
      <c r="C60" s="97" t="s">
        <v>62</v>
      </c>
      <c r="D60" s="98">
        <v>260.69332500000002</v>
      </c>
      <c r="E60" s="95">
        <v>112.999762</v>
      </c>
      <c r="F60" s="99">
        <f t="shared" ref="F60:F71" si="11">+E60/D60</f>
        <v>0.43345859354089711</v>
      </c>
      <c r="G60" s="96">
        <v>183.14012399999999</v>
      </c>
      <c r="H60" s="96">
        <v>150.06773200000001</v>
      </c>
      <c r="I60" s="99">
        <f t="shared" ref="I60:I71" si="12">+H60/G60</f>
        <v>0.81941482140745969</v>
      </c>
      <c r="J60" s="42"/>
      <c r="K60" s="42"/>
      <c r="L60" s="42"/>
      <c r="M60" s="44"/>
      <c r="N60" s="40"/>
      <c r="O60" s="27"/>
      <c r="P60" s="33"/>
    </row>
    <row r="61" spans="2:16" ht="12" customHeight="1" x14ac:dyDescent="0.25">
      <c r="B61" s="32"/>
      <c r="C61" s="97" t="s">
        <v>72</v>
      </c>
      <c r="D61" s="98">
        <v>167.57721599999999</v>
      </c>
      <c r="E61" s="95">
        <v>91.211099000000004</v>
      </c>
      <c r="F61" s="99">
        <f t="shared" si="11"/>
        <v>0.54429296044636521</v>
      </c>
      <c r="G61" s="96">
        <v>86.196040999999994</v>
      </c>
      <c r="H61" s="96">
        <v>65.229557</v>
      </c>
      <c r="I61" s="99">
        <f t="shared" si="12"/>
        <v>0.75675815551667858</v>
      </c>
      <c r="J61" s="42"/>
      <c r="K61" s="42"/>
      <c r="L61" s="42"/>
      <c r="M61" s="44"/>
      <c r="N61" s="40"/>
      <c r="O61" s="27"/>
      <c r="P61" s="33"/>
    </row>
    <row r="62" spans="2:16" ht="12" customHeight="1" x14ac:dyDescent="0.25">
      <c r="B62" s="32"/>
      <c r="C62" s="97" t="s">
        <v>66</v>
      </c>
      <c r="D62" s="98">
        <v>148.71953999999999</v>
      </c>
      <c r="E62" s="95">
        <v>48.415658999999998</v>
      </c>
      <c r="F62" s="99">
        <f t="shared" si="11"/>
        <v>0.3255500857520135</v>
      </c>
      <c r="G62" s="96">
        <v>217.542404</v>
      </c>
      <c r="H62" s="96">
        <v>125.32856099999999</v>
      </c>
      <c r="I62" s="99">
        <f t="shared" si="12"/>
        <v>0.57611094984497824</v>
      </c>
      <c r="J62" s="42"/>
      <c r="K62" s="42"/>
      <c r="L62" s="42"/>
      <c r="M62" s="44"/>
      <c r="N62" s="40"/>
      <c r="O62" s="27"/>
      <c r="P62" s="33"/>
    </row>
    <row r="63" spans="2:16" ht="12" customHeight="1" x14ac:dyDescent="0.25">
      <c r="B63" s="32"/>
      <c r="C63" s="97" t="s">
        <v>61</v>
      </c>
      <c r="D63" s="98">
        <v>145.173553</v>
      </c>
      <c r="E63" s="95">
        <v>64.452917999999997</v>
      </c>
      <c r="F63" s="99">
        <f t="shared" si="11"/>
        <v>0.44397148563278599</v>
      </c>
      <c r="G63" s="96">
        <v>75.369420000000005</v>
      </c>
      <c r="H63" s="96">
        <v>50.303528999999997</v>
      </c>
      <c r="I63" s="99">
        <f t="shared" si="12"/>
        <v>0.66742624528621808</v>
      </c>
      <c r="J63" s="42"/>
      <c r="K63" s="42"/>
      <c r="L63" s="42"/>
      <c r="M63" s="44"/>
      <c r="N63" s="40"/>
      <c r="O63" s="27"/>
      <c r="P63" s="33"/>
    </row>
    <row r="64" spans="2:16" ht="12" customHeight="1" x14ac:dyDescent="0.25">
      <c r="B64" s="32"/>
      <c r="C64" s="97" t="s">
        <v>67</v>
      </c>
      <c r="D64" s="98">
        <v>126.159988</v>
      </c>
      <c r="E64" s="95">
        <v>71.202331999999998</v>
      </c>
      <c r="F64" s="99">
        <f t="shared" si="11"/>
        <v>0.56438125216055024</v>
      </c>
      <c r="G64" s="96">
        <v>83.170400000000001</v>
      </c>
      <c r="H64" s="96">
        <v>63.334864000000003</v>
      </c>
      <c r="I64" s="99">
        <f t="shared" si="12"/>
        <v>0.76150726700845495</v>
      </c>
      <c r="J64" s="42"/>
      <c r="K64" s="42"/>
      <c r="L64" s="42"/>
      <c r="M64" s="44"/>
      <c r="N64" s="40"/>
      <c r="O64" s="27"/>
      <c r="P64" s="33"/>
    </row>
    <row r="65" spans="2:16" ht="12" customHeight="1" x14ac:dyDescent="0.25">
      <c r="B65" s="32"/>
      <c r="C65" s="97" t="s">
        <v>73</v>
      </c>
      <c r="D65" s="98">
        <v>110.352554</v>
      </c>
      <c r="E65" s="95">
        <v>45.744866999999999</v>
      </c>
      <c r="F65" s="99">
        <f t="shared" si="11"/>
        <v>0.41453383126955085</v>
      </c>
      <c r="G65" s="96">
        <v>108.056454</v>
      </c>
      <c r="H65" s="96">
        <v>88.826531000000003</v>
      </c>
      <c r="I65" s="99">
        <f t="shared" si="12"/>
        <v>0.82203818200438084</v>
      </c>
      <c r="J65" s="42"/>
      <c r="K65" s="42"/>
      <c r="L65" s="42"/>
      <c r="M65" s="44"/>
      <c r="N65" s="40"/>
      <c r="O65" s="27"/>
      <c r="P65" s="33"/>
    </row>
    <row r="66" spans="2:16" ht="12" customHeight="1" x14ac:dyDescent="0.25">
      <c r="B66" s="32"/>
      <c r="C66" s="97" t="s">
        <v>65</v>
      </c>
      <c r="D66" s="98">
        <v>69.534786999999994</v>
      </c>
      <c r="E66" s="95">
        <v>40.861795000000001</v>
      </c>
      <c r="F66" s="99">
        <f t="shared" si="11"/>
        <v>0.58764536087526953</v>
      </c>
      <c r="G66" s="96">
        <v>56.761602000000003</v>
      </c>
      <c r="H66" s="96">
        <v>45.171019000000001</v>
      </c>
      <c r="I66" s="99">
        <f t="shared" si="12"/>
        <v>0.7958023982480269</v>
      </c>
      <c r="J66" s="42"/>
      <c r="K66" s="42"/>
      <c r="L66" s="42"/>
      <c r="M66" s="44"/>
      <c r="N66" s="40"/>
      <c r="O66" s="27"/>
      <c r="P66" s="33"/>
    </row>
    <row r="67" spans="2:16" ht="12" customHeight="1" x14ac:dyDescent="0.25">
      <c r="B67" s="32"/>
      <c r="C67" s="97" t="s">
        <v>63</v>
      </c>
      <c r="D67" s="98">
        <v>19.038618</v>
      </c>
      <c r="E67" s="95">
        <v>12.242290000000001</v>
      </c>
      <c r="F67" s="99">
        <f t="shared" si="11"/>
        <v>0.64302408924849486</v>
      </c>
      <c r="G67" s="96">
        <v>24.475306</v>
      </c>
      <c r="H67" s="96">
        <v>17.176587000000001</v>
      </c>
      <c r="I67" s="99">
        <f t="shared" si="12"/>
        <v>0.70179253325780688</v>
      </c>
      <c r="J67" s="42"/>
      <c r="K67" s="42"/>
      <c r="L67" s="42"/>
      <c r="M67" s="44"/>
      <c r="N67" s="40"/>
      <c r="O67" s="27"/>
      <c r="P67" s="33"/>
    </row>
    <row r="68" spans="2:16" ht="12" customHeight="1" x14ac:dyDescent="0.25">
      <c r="B68" s="32"/>
      <c r="C68" s="97" t="s">
        <v>74</v>
      </c>
      <c r="D68" s="98">
        <v>17.325762999999998</v>
      </c>
      <c r="E68" s="95">
        <v>5.6499670000000002</v>
      </c>
      <c r="F68" s="99">
        <f t="shared" si="11"/>
        <v>0.32610205968995426</v>
      </c>
      <c r="G68" s="96">
        <v>6.4994440000000004</v>
      </c>
      <c r="H68" s="96">
        <v>4.4950190000000001</v>
      </c>
      <c r="I68" s="99">
        <f t="shared" si="12"/>
        <v>0.69160054306183727</v>
      </c>
      <c r="J68" s="42"/>
      <c r="K68" s="42"/>
      <c r="L68" s="42"/>
      <c r="M68" s="44"/>
      <c r="N68" s="40"/>
      <c r="O68" s="27"/>
      <c r="P68" s="33"/>
    </row>
    <row r="69" spans="2:16" ht="12" customHeight="1" x14ac:dyDescent="0.25">
      <c r="B69" s="32"/>
      <c r="C69" s="97" t="s">
        <v>64</v>
      </c>
      <c r="D69" s="98">
        <v>11.225555</v>
      </c>
      <c r="E69" s="95">
        <v>4.5613840000000003</v>
      </c>
      <c r="F69" s="99">
        <f t="shared" si="11"/>
        <v>0.40633928567451677</v>
      </c>
      <c r="G69" s="96">
        <v>11.157612</v>
      </c>
      <c r="H69" s="96">
        <v>8.5050100000000004</v>
      </c>
      <c r="I69" s="99">
        <f t="shared" si="12"/>
        <v>0.76226077766461142</v>
      </c>
      <c r="J69" s="42"/>
      <c r="K69" s="42"/>
      <c r="L69" s="42"/>
      <c r="M69" s="44"/>
      <c r="N69" s="40"/>
      <c r="O69" s="27"/>
      <c r="P69" s="33"/>
    </row>
    <row r="70" spans="2:16" ht="12" customHeight="1" x14ac:dyDescent="0.25">
      <c r="B70" s="32"/>
      <c r="C70" s="97" t="s">
        <v>71</v>
      </c>
      <c r="D70" s="98">
        <v>33.578004</v>
      </c>
      <c r="E70" s="95">
        <v>20.662389000000001</v>
      </c>
      <c r="F70" s="99">
        <f t="shared" si="11"/>
        <v>0.61535489125559695</v>
      </c>
      <c r="G70" s="96">
        <v>21.443002</v>
      </c>
      <c r="H70" s="96">
        <v>18.744401</v>
      </c>
      <c r="I70" s="99">
        <f t="shared" si="12"/>
        <v>0.87415003738748898</v>
      </c>
      <c r="J70" s="42"/>
      <c r="K70" s="42"/>
      <c r="L70" s="42"/>
      <c r="M70" s="44"/>
      <c r="N70" s="40"/>
      <c r="O70" s="27"/>
      <c r="P70" s="33"/>
    </row>
    <row r="71" spans="2:16" ht="12" customHeight="1" x14ac:dyDescent="0.25">
      <c r="B71" s="32"/>
      <c r="C71" s="100" t="s">
        <v>9</v>
      </c>
      <c r="D71" s="98">
        <f t="shared" ref="D71:E71" si="13">SUM(D60:D70)</f>
        <v>1109.378903</v>
      </c>
      <c r="E71" s="95">
        <f t="shared" si="13"/>
        <v>518.0044620000001</v>
      </c>
      <c r="F71" s="99">
        <f t="shared" si="11"/>
        <v>0.46693195679060079</v>
      </c>
      <c r="G71" s="96">
        <f t="shared" ref="G71:H71" si="14">SUM(G60:G70)</f>
        <v>873.81180900000004</v>
      </c>
      <c r="H71" s="96">
        <f t="shared" si="14"/>
        <v>637.18281000000002</v>
      </c>
      <c r="I71" s="99">
        <f t="shared" si="12"/>
        <v>0.72919912896256134</v>
      </c>
      <c r="J71" s="42"/>
      <c r="K71" s="42"/>
      <c r="L71" s="42"/>
      <c r="M71" s="44"/>
      <c r="N71" s="40"/>
      <c r="O71" s="27"/>
      <c r="P71" s="33"/>
    </row>
    <row r="72" spans="2:16" ht="12" customHeight="1" x14ac:dyDescent="0.25">
      <c r="B72" s="32"/>
      <c r="E72" s="41"/>
      <c r="F72" s="42"/>
      <c r="G72" s="42"/>
      <c r="H72" s="43"/>
      <c r="I72" s="42"/>
      <c r="J72" s="42"/>
      <c r="K72" s="42"/>
      <c r="L72" s="42"/>
      <c r="M72" s="44"/>
      <c r="N72" s="40"/>
      <c r="O72" s="27"/>
      <c r="P72" s="33"/>
    </row>
    <row r="73" spans="2:16" ht="12" customHeight="1" x14ac:dyDescent="0.25">
      <c r="B73" s="32"/>
      <c r="E73" s="41"/>
      <c r="F73" s="42"/>
      <c r="G73" s="42"/>
      <c r="H73" s="43"/>
      <c r="I73" s="42"/>
      <c r="J73" s="42"/>
      <c r="K73" s="42"/>
      <c r="L73" s="42"/>
      <c r="M73" s="44"/>
      <c r="N73" s="40"/>
      <c r="O73" s="27"/>
      <c r="P73" s="33"/>
    </row>
    <row r="74" spans="2:16" ht="12" customHeight="1" x14ac:dyDescent="0.25">
      <c r="B74" s="32"/>
      <c r="E74" s="41"/>
      <c r="F74" s="42"/>
      <c r="G74" s="42"/>
      <c r="H74" s="43"/>
      <c r="I74" s="42"/>
      <c r="J74" s="42"/>
      <c r="K74" s="42"/>
      <c r="L74" s="42"/>
      <c r="M74" s="44"/>
      <c r="N74" s="40"/>
      <c r="O74" s="27"/>
      <c r="P74" s="33"/>
    </row>
    <row r="75" spans="2:16" ht="12" customHeight="1" x14ac:dyDescent="0.25">
      <c r="B75" s="32"/>
      <c r="C75" s="54" t="s">
        <v>80</v>
      </c>
      <c r="E75" s="41"/>
      <c r="F75" s="42"/>
      <c r="G75" s="42"/>
      <c r="H75" s="43"/>
      <c r="I75" s="42"/>
      <c r="J75" s="42"/>
      <c r="K75" s="42"/>
      <c r="L75" s="42"/>
      <c r="M75" s="44"/>
      <c r="N75" s="40"/>
      <c r="O75" s="27"/>
      <c r="P75" s="33"/>
    </row>
    <row r="76" spans="2:16" ht="12" customHeight="1" x14ac:dyDescent="0.25">
      <c r="B76" s="32"/>
      <c r="C76" s="54"/>
      <c r="E76" s="41"/>
      <c r="F76" s="42"/>
      <c r="G76" s="42"/>
      <c r="H76" s="43"/>
      <c r="I76" s="42"/>
      <c r="J76" s="42"/>
      <c r="K76" s="42"/>
      <c r="L76" s="42"/>
      <c r="M76" s="44"/>
      <c r="N76" s="40"/>
      <c r="O76" s="27"/>
      <c r="P76" s="33"/>
    </row>
    <row r="77" spans="2:16" ht="12" customHeight="1" x14ac:dyDescent="0.25">
      <c r="B77" s="32"/>
      <c r="C77" s="54" t="s">
        <v>8</v>
      </c>
      <c r="E77" s="41"/>
      <c r="F77" s="42"/>
      <c r="G77" s="42"/>
      <c r="H77" s="43"/>
      <c r="I77" s="42"/>
      <c r="J77" s="42"/>
      <c r="K77" s="42"/>
      <c r="L77" s="42"/>
      <c r="M77" s="44"/>
      <c r="N77" s="40"/>
      <c r="O77" s="27"/>
      <c r="P77" s="33"/>
    </row>
    <row r="78" spans="2:16" ht="12" customHeight="1" x14ac:dyDescent="0.25">
      <c r="B78" s="32"/>
      <c r="E78" s="41"/>
      <c r="F78" s="42"/>
      <c r="G78" s="42"/>
      <c r="H78" s="43"/>
      <c r="I78" s="42"/>
      <c r="J78" s="42"/>
      <c r="K78" s="42"/>
      <c r="L78" s="42"/>
      <c r="M78" s="44"/>
      <c r="N78" s="40"/>
      <c r="O78" s="27"/>
      <c r="P78" s="33"/>
    </row>
    <row r="79" spans="2:16" ht="12" customHeight="1" x14ac:dyDescent="0.25">
      <c r="B79" s="32"/>
      <c r="C79" s="106" t="s">
        <v>60</v>
      </c>
      <c r="D79" s="106" t="s">
        <v>94</v>
      </c>
      <c r="E79" s="105" t="s">
        <v>95</v>
      </c>
      <c r="F79" s="106" t="s">
        <v>59</v>
      </c>
      <c r="G79" s="106" t="s">
        <v>56</v>
      </c>
      <c r="H79" s="106" t="s">
        <v>57</v>
      </c>
      <c r="I79" s="106" t="s">
        <v>59</v>
      </c>
      <c r="J79" s="42"/>
      <c r="K79" s="42"/>
      <c r="L79" s="42"/>
      <c r="M79" s="44"/>
      <c r="N79" s="40"/>
      <c r="O79" s="27"/>
      <c r="P79" s="33"/>
    </row>
    <row r="80" spans="2:16" ht="12" customHeight="1" x14ac:dyDescent="0.25">
      <c r="B80" s="32"/>
      <c r="C80" s="97" t="s">
        <v>97</v>
      </c>
      <c r="D80" s="98">
        <v>923.21310500000004</v>
      </c>
      <c r="E80" s="95">
        <v>709.83167300000002</v>
      </c>
      <c r="F80" s="99">
        <f t="shared" ref="F80:F87" si="15">+E80/D80</f>
        <v>0.76887088057529251</v>
      </c>
      <c r="G80" s="96">
        <v>52.514822000000002</v>
      </c>
      <c r="H80" s="96">
        <v>41.698748000000002</v>
      </c>
      <c r="I80" s="99">
        <f t="shared" ref="I80:I87" si="16">+H80/G80</f>
        <v>0.79403769092086041</v>
      </c>
      <c r="J80" s="107">
        <f>+D80/$D$87</f>
        <v>0.86538370235922024</v>
      </c>
      <c r="K80" s="42"/>
      <c r="L80" s="42"/>
      <c r="M80" s="44"/>
      <c r="N80" s="40"/>
      <c r="O80" s="27"/>
      <c r="P80" s="33"/>
    </row>
    <row r="81" spans="2:16" ht="12" customHeight="1" x14ac:dyDescent="0.25">
      <c r="B81" s="32"/>
      <c r="C81" s="97" t="s">
        <v>100</v>
      </c>
      <c r="D81" s="98">
        <v>55.481957999999999</v>
      </c>
      <c r="E81" s="95">
        <v>42.446289999999998</v>
      </c>
      <c r="F81" s="99">
        <f t="shared" si="15"/>
        <v>0.76504672023290887</v>
      </c>
      <c r="G81" s="96">
        <v>154.26627199999999</v>
      </c>
      <c r="H81" s="96">
        <v>141.78347299999999</v>
      </c>
      <c r="I81" s="99">
        <f t="shared" si="16"/>
        <v>0.9190827726750278</v>
      </c>
      <c r="J81" s="107">
        <f t="shared" ref="J81:J86" si="17">+D81/$D$87</f>
        <v>5.2006608190617871E-2</v>
      </c>
      <c r="K81" s="42"/>
      <c r="L81" s="42"/>
      <c r="M81" s="44"/>
      <c r="N81" s="40"/>
      <c r="O81" s="27"/>
      <c r="P81" s="33"/>
    </row>
    <row r="82" spans="2:16" ht="12" customHeight="1" x14ac:dyDescent="0.25">
      <c r="B82" s="32"/>
      <c r="C82" s="97" t="s">
        <v>99</v>
      </c>
      <c r="D82" s="98">
        <v>47.262951000000001</v>
      </c>
      <c r="E82" s="95">
        <v>29.590398</v>
      </c>
      <c r="F82" s="99">
        <f t="shared" si="15"/>
        <v>0.62608020392124897</v>
      </c>
      <c r="G82" s="96">
        <v>25.646782999999999</v>
      </c>
      <c r="H82" s="96">
        <v>18.446816999999999</v>
      </c>
      <c r="I82" s="99">
        <f t="shared" si="16"/>
        <v>0.71926436153805329</v>
      </c>
      <c r="J82" s="107">
        <f t="shared" si="17"/>
        <v>4.4302433857676245E-2</v>
      </c>
      <c r="K82" s="42"/>
      <c r="L82" s="42"/>
      <c r="M82" s="44"/>
      <c r="N82" s="40"/>
      <c r="O82" s="27"/>
      <c r="P82" s="33"/>
    </row>
    <row r="83" spans="2:16" ht="12" customHeight="1" x14ac:dyDescent="0.25">
      <c r="B83" s="32"/>
      <c r="C83" s="97" t="s">
        <v>98</v>
      </c>
      <c r="D83" s="98">
        <v>38.779938000000001</v>
      </c>
      <c r="E83" s="95">
        <v>27.023046000000001</v>
      </c>
      <c r="F83" s="99">
        <f t="shared" si="15"/>
        <v>0.69683056223555595</v>
      </c>
      <c r="G83" s="96">
        <v>985.71207700000002</v>
      </c>
      <c r="H83" s="96">
        <v>821.32015999999999</v>
      </c>
      <c r="I83" s="99">
        <f t="shared" si="16"/>
        <v>0.83322521775291181</v>
      </c>
      <c r="J83" s="107">
        <f t="shared" si="17"/>
        <v>3.6350790670049052E-2</v>
      </c>
      <c r="K83" s="42"/>
      <c r="L83" s="42"/>
      <c r="M83" s="44"/>
      <c r="N83" s="40"/>
      <c r="O83" s="27"/>
      <c r="P83" s="33"/>
    </row>
    <row r="84" spans="2:16" ht="12" customHeight="1" x14ac:dyDescent="0.25">
      <c r="B84" s="32"/>
      <c r="C84" s="97" t="s">
        <v>101</v>
      </c>
      <c r="D84" s="98">
        <v>2.0872060000000001</v>
      </c>
      <c r="E84" s="95">
        <v>1.716369</v>
      </c>
      <c r="F84" s="99">
        <f t="shared" si="15"/>
        <v>0.82232850997936957</v>
      </c>
      <c r="G84" s="96">
        <v>6.9322540000000004</v>
      </c>
      <c r="H84" s="96">
        <v>5.3525369999999999</v>
      </c>
      <c r="I84" s="99">
        <f t="shared" si="16"/>
        <v>0.77212072725552172</v>
      </c>
      <c r="J84" s="107">
        <f t="shared" si="17"/>
        <v>1.9564649224367097E-3</v>
      </c>
      <c r="K84" s="42"/>
      <c r="L84" s="42"/>
      <c r="M84" s="44"/>
      <c r="N84" s="40"/>
      <c r="O84" s="27"/>
      <c r="P84" s="33"/>
    </row>
    <row r="85" spans="2:16" ht="12" customHeight="1" x14ac:dyDescent="0.25">
      <c r="B85" s="32"/>
      <c r="C85" s="97"/>
      <c r="D85" s="98"/>
      <c r="E85" s="95"/>
      <c r="F85" s="99" t="e">
        <f t="shared" si="15"/>
        <v>#DIV/0!</v>
      </c>
      <c r="G85" s="93"/>
      <c r="H85" s="94"/>
      <c r="I85" s="99" t="e">
        <f t="shared" si="16"/>
        <v>#DIV/0!</v>
      </c>
      <c r="J85" s="107">
        <f t="shared" si="17"/>
        <v>0</v>
      </c>
      <c r="K85" s="42"/>
      <c r="L85" s="42"/>
      <c r="M85" s="44"/>
      <c r="N85" s="40"/>
      <c r="O85" s="27"/>
      <c r="P85" s="33"/>
    </row>
    <row r="86" spans="2:16" ht="12" customHeight="1" x14ac:dyDescent="0.25">
      <c r="B86" s="32"/>
      <c r="C86" s="97"/>
      <c r="D86" s="98"/>
      <c r="E86" s="95"/>
      <c r="F86" s="99" t="e">
        <f t="shared" si="15"/>
        <v>#DIV/0!</v>
      </c>
      <c r="G86" s="93"/>
      <c r="H86" s="94"/>
      <c r="I86" s="99" t="e">
        <f t="shared" si="16"/>
        <v>#DIV/0!</v>
      </c>
      <c r="J86" s="107">
        <f t="shared" si="17"/>
        <v>0</v>
      </c>
      <c r="K86" s="42"/>
      <c r="L86" s="42"/>
      <c r="M86" s="44"/>
      <c r="N86" s="40"/>
      <c r="O86" s="27"/>
      <c r="P86" s="33"/>
    </row>
    <row r="87" spans="2:16" ht="12" customHeight="1" x14ac:dyDescent="0.25">
      <c r="B87" s="32"/>
      <c r="C87" s="100" t="s">
        <v>9</v>
      </c>
      <c r="D87" s="98">
        <f t="shared" ref="D87:E87" si="18">SUM(D80:D86)</f>
        <v>1066.8251579999999</v>
      </c>
      <c r="E87" s="95">
        <f t="shared" si="18"/>
        <v>810.60777600000006</v>
      </c>
      <c r="F87" s="99">
        <f t="shared" si="15"/>
        <v>0.75983188990374384</v>
      </c>
      <c r="G87" s="98">
        <f t="shared" ref="G87" si="19">SUM(G80:G86)</f>
        <v>1225.072208</v>
      </c>
      <c r="H87" s="95">
        <f t="shared" ref="H87" si="20">SUM(H80:H86)</f>
        <v>1028.601735</v>
      </c>
      <c r="I87" s="99">
        <f t="shared" si="16"/>
        <v>0.8396253937384236</v>
      </c>
      <c r="J87" s="42"/>
      <c r="K87" s="42"/>
      <c r="L87" s="42"/>
      <c r="M87" s="44"/>
      <c r="N87" s="40"/>
      <c r="O87" s="27"/>
      <c r="P87" s="33"/>
    </row>
    <row r="88" spans="2:16" ht="12" customHeight="1" x14ac:dyDescent="0.25">
      <c r="B88" s="32"/>
      <c r="E88" s="41"/>
      <c r="F88" s="42"/>
      <c r="G88" s="42"/>
      <c r="H88" s="43"/>
      <c r="I88" s="42"/>
      <c r="J88" s="42"/>
      <c r="K88" s="42"/>
      <c r="L88" s="42"/>
      <c r="M88" s="44"/>
      <c r="N88" s="40"/>
      <c r="O88" s="27"/>
      <c r="P88" s="33"/>
    </row>
    <row r="89" spans="2:16" ht="12" customHeight="1" x14ac:dyDescent="0.25">
      <c r="B89" s="32"/>
      <c r="C89" s="54" t="s">
        <v>6</v>
      </c>
      <c r="E89" s="41"/>
      <c r="F89" s="42"/>
      <c r="G89" s="42"/>
      <c r="H89" s="43"/>
      <c r="I89" s="42"/>
      <c r="J89" s="42"/>
      <c r="K89" s="42"/>
      <c r="L89" s="42"/>
      <c r="M89" s="44"/>
      <c r="N89" s="40"/>
      <c r="O89" s="27"/>
      <c r="P89" s="33"/>
    </row>
    <row r="90" spans="2:16" ht="12" customHeight="1" x14ac:dyDescent="0.25">
      <c r="B90" s="32"/>
      <c r="E90" s="41"/>
      <c r="F90" s="42"/>
      <c r="G90" s="42"/>
      <c r="H90" s="43"/>
      <c r="I90" s="42"/>
      <c r="J90" s="42"/>
      <c r="K90" s="42"/>
      <c r="L90" s="42"/>
      <c r="M90" s="44"/>
      <c r="N90" s="40"/>
      <c r="O90" s="27"/>
      <c r="P90" s="33"/>
    </row>
    <row r="91" spans="2:16" ht="12" customHeight="1" x14ac:dyDescent="0.25">
      <c r="B91" s="32"/>
      <c r="C91" s="106" t="s">
        <v>60</v>
      </c>
      <c r="D91" s="106" t="s">
        <v>94</v>
      </c>
      <c r="E91" s="105" t="s">
        <v>95</v>
      </c>
      <c r="F91" s="106" t="s">
        <v>59</v>
      </c>
      <c r="G91" s="106" t="s">
        <v>56</v>
      </c>
      <c r="H91" s="106" t="s">
        <v>57</v>
      </c>
      <c r="I91" s="106" t="s">
        <v>59</v>
      </c>
      <c r="J91" s="42"/>
      <c r="K91" s="42"/>
      <c r="L91" s="42"/>
      <c r="M91" s="44"/>
      <c r="N91" s="40"/>
      <c r="O91" s="27"/>
      <c r="P91" s="33"/>
    </row>
    <row r="92" spans="2:16" ht="12" customHeight="1" x14ac:dyDescent="0.25">
      <c r="B92" s="32"/>
      <c r="C92" s="97" t="s">
        <v>99</v>
      </c>
      <c r="D92" s="98">
        <v>498.87996900000002</v>
      </c>
      <c r="E92" s="95">
        <v>277.83032800000001</v>
      </c>
      <c r="F92" s="99">
        <f t="shared" ref="F92:F99" si="21">+E92/D92</f>
        <v>0.55690816481749739</v>
      </c>
      <c r="G92" s="96">
        <v>93.701149999999998</v>
      </c>
      <c r="H92" s="96">
        <v>61.508235999999997</v>
      </c>
      <c r="I92" s="99">
        <f t="shared" ref="I92:I99" si="22">+H92/G92</f>
        <v>0.65642989440364385</v>
      </c>
      <c r="J92" s="107">
        <f>D92/$D$99</f>
        <v>0.87610916796477212</v>
      </c>
      <c r="K92" s="42"/>
      <c r="L92" s="42"/>
      <c r="M92" s="44"/>
      <c r="N92" s="40"/>
      <c r="O92" s="27"/>
      <c r="P92" s="33"/>
    </row>
    <row r="93" spans="2:16" ht="12" customHeight="1" x14ac:dyDescent="0.25">
      <c r="B93" s="32"/>
      <c r="C93" s="97" t="s">
        <v>97</v>
      </c>
      <c r="D93" s="98">
        <v>35.626123</v>
      </c>
      <c r="E93" s="95">
        <v>5.5458230000000004</v>
      </c>
      <c r="F93" s="99">
        <f t="shared" si="21"/>
        <v>0.15566731749059531</v>
      </c>
      <c r="G93" s="96">
        <v>25.169542</v>
      </c>
      <c r="H93" s="96">
        <v>15.171229</v>
      </c>
      <c r="I93" s="99">
        <f t="shared" si="22"/>
        <v>0.6027614248999843</v>
      </c>
      <c r="J93" s="107">
        <f t="shared" ref="J93:J98" si="23">D93/$D$99</f>
        <v>6.2564895202959395E-2</v>
      </c>
      <c r="K93" s="42"/>
      <c r="L93" s="42"/>
      <c r="M93" s="44"/>
      <c r="N93" s="40"/>
      <c r="O93" s="27"/>
      <c r="P93" s="33"/>
    </row>
    <row r="94" spans="2:16" ht="12" customHeight="1" x14ac:dyDescent="0.25">
      <c r="B94" s="32"/>
      <c r="C94" s="97" t="s">
        <v>98</v>
      </c>
      <c r="D94" s="98">
        <v>34.754432999999999</v>
      </c>
      <c r="E94" s="95">
        <v>9.2234250000000007</v>
      </c>
      <c r="F94" s="99">
        <f t="shared" si="21"/>
        <v>0.26538844699322245</v>
      </c>
      <c r="G94" s="96">
        <v>310.60562800000002</v>
      </c>
      <c r="H94" s="96">
        <v>116.300451</v>
      </c>
      <c r="I94" s="99">
        <f t="shared" si="22"/>
        <v>0.37443124179321047</v>
      </c>
      <c r="J94" s="107">
        <f t="shared" si="23"/>
        <v>6.1034074869254606E-2</v>
      </c>
      <c r="K94" s="42"/>
      <c r="L94" s="42"/>
      <c r="M94" s="44"/>
      <c r="N94" s="40"/>
      <c r="O94" s="27"/>
      <c r="P94" s="33"/>
    </row>
    <row r="95" spans="2:16" ht="12" customHeight="1" x14ac:dyDescent="0.25">
      <c r="B95" s="32"/>
      <c r="C95" s="97" t="s">
        <v>100</v>
      </c>
      <c r="D95" s="98">
        <v>0.16619400000000001</v>
      </c>
      <c r="E95" s="95">
        <v>0</v>
      </c>
      <c r="F95" s="99">
        <f t="shared" si="21"/>
        <v>0</v>
      </c>
      <c r="G95" s="96">
        <v>7.8E-2</v>
      </c>
      <c r="H95" s="96">
        <v>7.6308000000000001E-2</v>
      </c>
      <c r="I95" s="99">
        <f t="shared" si="22"/>
        <v>0.97830769230769232</v>
      </c>
      <c r="J95" s="107">
        <f t="shared" si="23"/>
        <v>2.9186196301406788E-4</v>
      </c>
      <c r="K95" s="42"/>
      <c r="L95" s="42"/>
      <c r="M95" s="44"/>
      <c r="N95" s="40"/>
      <c r="O95" s="27"/>
      <c r="P95" s="33"/>
    </row>
    <row r="96" spans="2:16" ht="12" customHeight="1" x14ac:dyDescent="0.25">
      <c r="B96" s="32"/>
      <c r="C96" s="97"/>
      <c r="D96" s="98"/>
      <c r="E96" s="95"/>
      <c r="F96" s="99" t="e">
        <f t="shared" si="21"/>
        <v>#DIV/0!</v>
      </c>
      <c r="G96" s="96"/>
      <c r="H96" s="96"/>
      <c r="I96" s="99" t="e">
        <f t="shared" si="22"/>
        <v>#DIV/0!</v>
      </c>
      <c r="J96" s="107">
        <f t="shared" si="23"/>
        <v>0</v>
      </c>
      <c r="K96" s="42"/>
      <c r="L96" s="42"/>
      <c r="M96" s="44"/>
      <c r="N96" s="40"/>
      <c r="O96" s="27"/>
      <c r="P96" s="33"/>
    </row>
    <row r="97" spans="2:16" ht="12" customHeight="1" x14ac:dyDescent="0.25">
      <c r="B97" s="32"/>
      <c r="C97" s="97"/>
      <c r="D97" s="98"/>
      <c r="E97" s="95"/>
      <c r="F97" s="99" t="e">
        <f t="shared" si="21"/>
        <v>#DIV/0!</v>
      </c>
      <c r="G97" s="93"/>
      <c r="H97" s="94"/>
      <c r="I97" s="99" t="e">
        <f t="shared" si="22"/>
        <v>#DIV/0!</v>
      </c>
      <c r="J97" s="107">
        <f t="shared" si="23"/>
        <v>0</v>
      </c>
      <c r="K97" s="42"/>
      <c r="L97" s="42"/>
      <c r="M97" s="44"/>
      <c r="N97" s="40"/>
      <c r="O97" s="27"/>
      <c r="P97" s="33"/>
    </row>
    <row r="98" spans="2:16" ht="12" customHeight="1" x14ac:dyDescent="0.25">
      <c r="B98" s="32"/>
      <c r="C98" s="97"/>
      <c r="D98" s="98"/>
      <c r="E98" s="95"/>
      <c r="F98" s="99" t="e">
        <f t="shared" si="21"/>
        <v>#DIV/0!</v>
      </c>
      <c r="G98" s="93"/>
      <c r="H98" s="94"/>
      <c r="I98" s="99" t="e">
        <f t="shared" si="22"/>
        <v>#DIV/0!</v>
      </c>
      <c r="J98" s="107">
        <f t="shared" si="23"/>
        <v>0</v>
      </c>
      <c r="K98" s="42"/>
      <c r="L98" s="42"/>
      <c r="M98" s="44"/>
      <c r="N98" s="40"/>
      <c r="O98" s="27"/>
      <c r="P98" s="33"/>
    </row>
    <row r="99" spans="2:16" ht="12" customHeight="1" x14ac:dyDescent="0.25">
      <c r="B99" s="32"/>
      <c r="C99" s="100" t="s">
        <v>9</v>
      </c>
      <c r="D99" s="98">
        <f t="shared" ref="D99:E99" si="24">SUM(D92:D98)</f>
        <v>569.42671899999993</v>
      </c>
      <c r="E99" s="95">
        <f t="shared" si="24"/>
        <v>292.59957600000001</v>
      </c>
      <c r="F99" s="99">
        <f t="shared" si="21"/>
        <v>0.51384939665959029</v>
      </c>
      <c r="G99" s="98">
        <f t="shared" ref="G99:H99" si="25">SUM(G92:G98)</f>
        <v>429.55431999999996</v>
      </c>
      <c r="H99" s="95">
        <f t="shared" si="25"/>
        <v>193.05622400000001</v>
      </c>
      <c r="I99" s="99">
        <f t="shared" si="22"/>
        <v>0.44943378523116712</v>
      </c>
      <c r="J99" s="42"/>
      <c r="K99" s="42"/>
      <c r="L99" s="42"/>
      <c r="M99" s="44"/>
      <c r="N99" s="40"/>
      <c r="O99" s="27"/>
      <c r="P99" s="33"/>
    </row>
    <row r="100" spans="2:16" ht="12" customHeight="1" x14ac:dyDescent="0.25">
      <c r="B100" s="32"/>
      <c r="E100" s="41"/>
      <c r="F100" s="42"/>
      <c r="G100" s="42"/>
      <c r="H100" s="43"/>
      <c r="I100" s="42"/>
      <c r="J100" s="42"/>
      <c r="K100" s="42"/>
      <c r="L100" s="42"/>
      <c r="M100" s="44"/>
      <c r="N100" s="40"/>
      <c r="O100" s="27"/>
      <c r="P100" s="33"/>
    </row>
    <row r="101" spans="2:16" ht="12" customHeight="1" x14ac:dyDescent="0.25">
      <c r="B101" s="32"/>
      <c r="C101" s="54" t="s">
        <v>58</v>
      </c>
      <c r="E101" s="41"/>
      <c r="F101" s="42"/>
      <c r="G101" s="42"/>
      <c r="H101" s="43"/>
      <c r="I101" s="42"/>
      <c r="J101" s="42"/>
      <c r="K101" s="42"/>
      <c r="L101" s="42"/>
      <c r="M101" s="44"/>
      <c r="N101" s="40"/>
      <c r="O101" s="27"/>
      <c r="P101" s="33"/>
    </row>
    <row r="102" spans="2:16" ht="12" customHeight="1" x14ac:dyDescent="0.25">
      <c r="B102" s="32"/>
      <c r="E102" s="41"/>
      <c r="F102" s="42"/>
      <c r="G102" s="42"/>
      <c r="H102" s="43"/>
      <c r="I102" s="42"/>
      <c r="J102" s="42"/>
      <c r="K102" s="42"/>
      <c r="L102" s="42"/>
      <c r="M102" s="44"/>
      <c r="N102" s="40"/>
      <c r="O102" s="27"/>
      <c r="P102" s="33"/>
    </row>
    <row r="103" spans="2:16" ht="12" customHeight="1" x14ac:dyDescent="0.25">
      <c r="B103" s="32"/>
      <c r="C103" s="106" t="s">
        <v>60</v>
      </c>
      <c r="D103" s="106" t="s">
        <v>94</v>
      </c>
      <c r="E103" s="105" t="s">
        <v>95</v>
      </c>
      <c r="F103" s="106" t="s">
        <v>59</v>
      </c>
      <c r="G103" s="106" t="s">
        <v>56</v>
      </c>
      <c r="H103" s="106" t="s">
        <v>57</v>
      </c>
      <c r="I103" s="106" t="s">
        <v>59</v>
      </c>
      <c r="J103" s="42"/>
      <c r="K103" s="42"/>
      <c r="L103" s="42"/>
      <c r="M103" s="44"/>
      <c r="N103" s="40"/>
      <c r="O103" s="27"/>
      <c r="P103" s="33"/>
    </row>
    <row r="104" spans="2:16" ht="12" customHeight="1" x14ac:dyDescent="0.25">
      <c r="B104" s="32"/>
      <c r="C104" s="97" t="s">
        <v>99</v>
      </c>
      <c r="D104" s="98">
        <v>690.35285899999997</v>
      </c>
      <c r="E104" s="95">
        <v>368.75982900000002</v>
      </c>
      <c r="F104" s="99">
        <f t="shared" ref="F104:F111" si="26">+E104/D104</f>
        <v>0.53416137007697984</v>
      </c>
      <c r="G104" s="96">
        <v>426.01544699999999</v>
      </c>
      <c r="H104" s="96">
        <v>338.98645399999998</v>
      </c>
      <c r="I104" s="99">
        <f t="shared" ref="I104:I111" si="27">+H104/G104</f>
        <v>0.79571399672744725</v>
      </c>
      <c r="J104" s="107">
        <f>D104/$D$111</f>
        <v>0.62228771173954811</v>
      </c>
      <c r="K104" s="42"/>
      <c r="L104" s="42"/>
      <c r="M104" s="44"/>
      <c r="N104" s="40"/>
      <c r="O104" s="27"/>
      <c r="P104" s="33"/>
    </row>
    <row r="105" spans="2:16" ht="12" customHeight="1" x14ac:dyDescent="0.25">
      <c r="B105" s="32"/>
      <c r="C105" s="97" t="s">
        <v>97</v>
      </c>
      <c r="D105" s="98">
        <v>245.45039199999999</v>
      </c>
      <c r="E105" s="95">
        <v>79.260329999999996</v>
      </c>
      <c r="F105" s="99">
        <f t="shared" si="26"/>
        <v>0.32291791980515555</v>
      </c>
      <c r="G105" s="96">
        <v>55.129078</v>
      </c>
      <c r="H105" s="96">
        <v>41.675217000000004</v>
      </c>
      <c r="I105" s="99">
        <f t="shared" si="27"/>
        <v>0.75595708312045418</v>
      </c>
      <c r="J105" s="107">
        <f t="shared" ref="J105:J110" si="28">D105/$D$111</f>
        <v>0.22125027917535586</v>
      </c>
      <c r="K105" s="42"/>
      <c r="L105" s="42"/>
      <c r="M105" s="44"/>
      <c r="N105" s="40"/>
      <c r="O105" s="27"/>
      <c r="P105" s="33"/>
    </row>
    <row r="106" spans="2:16" ht="12" customHeight="1" x14ac:dyDescent="0.25">
      <c r="B106" s="32"/>
      <c r="C106" s="97" t="s">
        <v>98</v>
      </c>
      <c r="D106" s="98">
        <v>83.733834000000002</v>
      </c>
      <c r="E106" s="95">
        <v>32.311940999999997</v>
      </c>
      <c r="F106" s="99">
        <f t="shared" si="26"/>
        <v>0.38588870778328382</v>
      </c>
      <c r="G106" s="96">
        <v>314.909494</v>
      </c>
      <c r="H106" s="96">
        <v>203.41184899999999</v>
      </c>
      <c r="I106" s="99">
        <f t="shared" si="27"/>
        <v>0.64593749275783974</v>
      </c>
      <c r="J106" s="107">
        <f t="shared" si="28"/>
        <v>7.5478120030555526E-2</v>
      </c>
      <c r="K106" s="42"/>
      <c r="L106" s="42"/>
      <c r="M106" s="44"/>
      <c r="N106" s="40"/>
      <c r="O106" s="27"/>
      <c r="P106" s="33"/>
    </row>
    <row r="107" spans="2:16" ht="12" customHeight="1" x14ac:dyDescent="0.25">
      <c r="B107" s="32"/>
      <c r="C107" s="97" t="s">
        <v>101</v>
      </c>
      <c r="D107" s="98">
        <v>53.063704000000001</v>
      </c>
      <c r="E107" s="95">
        <v>21.076809000000001</v>
      </c>
      <c r="F107" s="99">
        <f t="shared" si="26"/>
        <v>0.39719822423251872</v>
      </c>
      <c r="G107" s="96">
        <v>40.641506</v>
      </c>
      <c r="H107" s="96">
        <v>27.314314</v>
      </c>
      <c r="I107" s="99">
        <f t="shared" si="27"/>
        <v>0.67207927777085819</v>
      </c>
      <c r="J107" s="107">
        <f t="shared" si="28"/>
        <v>4.7831902929201468E-2</v>
      </c>
      <c r="K107" s="42"/>
      <c r="L107" s="42"/>
      <c r="M107" s="44"/>
      <c r="N107" s="40"/>
      <c r="O107" s="27"/>
      <c r="P107" s="33"/>
    </row>
    <row r="108" spans="2:16" ht="12" customHeight="1" x14ac:dyDescent="0.25">
      <c r="B108" s="32"/>
      <c r="C108" s="97" t="s">
        <v>100</v>
      </c>
      <c r="D108" s="98">
        <v>36.778114000000002</v>
      </c>
      <c r="E108" s="95">
        <v>16.595555999999998</v>
      </c>
      <c r="F108" s="99">
        <f t="shared" si="26"/>
        <v>0.45123455759585707</v>
      </c>
      <c r="G108" s="96">
        <v>37.116284</v>
      </c>
      <c r="H108" s="96">
        <v>25.794975000000001</v>
      </c>
      <c r="I108" s="99">
        <f t="shared" si="27"/>
        <v>0.69497730430126037</v>
      </c>
      <c r="J108" s="107">
        <f t="shared" si="28"/>
        <v>3.3151986125339185E-2</v>
      </c>
      <c r="K108" s="42"/>
      <c r="L108" s="42"/>
      <c r="M108" s="44"/>
      <c r="N108" s="40"/>
      <c r="O108" s="27"/>
      <c r="P108" s="33"/>
    </row>
    <row r="109" spans="2:16" ht="12" customHeight="1" x14ac:dyDescent="0.25">
      <c r="B109" s="32"/>
      <c r="C109" s="97"/>
      <c r="D109" s="98"/>
      <c r="E109" s="95"/>
      <c r="F109" s="99" t="e">
        <f t="shared" si="26"/>
        <v>#DIV/0!</v>
      </c>
      <c r="G109" s="96"/>
      <c r="H109" s="96"/>
      <c r="I109" s="99" t="e">
        <f t="shared" si="27"/>
        <v>#DIV/0!</v>
      </c>
      <c r="J109" s="107">
        <f t="shared" si="28"/>
        <v>0</v>
      </c>
      <c r="K109" s="42"/>
      <c r="L109" s="42"/>
      <c r="M109" s="44"/>
      <c r="N109" s="40"/>
      <c r="O109" s="27"/>
      <c r="P109" s="33"/>
    </row>
    <row r="110" spans="2:16" ht="12" customHeight="1" x14ac:dyDescent="0.25">
      <c r="B110" s="32"/>
      <c r="C110" s="97"/>
      <c r="D110" s="98"/>
      <c r="E110" s="95"/>
      <c r="F110" s="99" t="e">
        <f t="shared" si="26"/>
        <v>#DIV/0!</v>
      </c>
      <c r="G110" s="96"/>
      <c r="H110" s="96"/>
      <c r="I110" s="99" t="e">
        <f t="shared" si="27"/>
        <v>#DIV/0!</v>
      </c>
      <c r="J110" s="107">
        <f t="shared" si="28"/>
        <v>0</v>
      </c>
      <c r="K110" s="42"/>
      <c r="L110" s="42"/>
      <c r="M110" s="44"/>
      <c r="N110" s="40"/>
      <c r="O110" s="27"/>
      <c r="P110" s="33"/>
    </row>
    <row r="111" spans="2:16" ht="12" customHeight="1" x14ac:dyDescent="0.25">
      <c r="B111" s="32"/>
      <c r="C111" s="100" t="s">
        <v>9</v>
      </c>
      <c r="D111" s="98">
        <f t="shared" ref="D111:E111" si="29">SUM(D104:D110)</f>
        <v>1109.3789029999998</v>
      </c>
      <c r="E111" s="95">
        <f t="shared" si="29"/>
        <v>518.0044650000001</v>
      </c>
      <c r="F111" s="99">
        <f t="shared" si="26"/>
        <v>0.4669319594948167</v>
      </c>
      <c r="G111" s="98">
        <f t="shared" ref="G111:H111" si="30">SUM(G104:G110)</f>
        <v>873.81180899999993</v>
      </c>
      <c r="H111" s="95">
        <f t="shared" si="30"/>
        <v>637.18280899999991</v>
      </c>
      <c r="I111" s="99">
        <f t="shared" si="27"/>
        <v>0.72919912781815011</v>
      </c>
      <c r="J111" s="42"/>
      <c r="K111" s="42"/>
      <c r="L111" s="42"/>
      <c r="M111" s="44"/>
      <c r="N111" s="40"/>
      <c r="O111" s="27"/>
      <c r="P111" s="33"/>
    </row>
    <row r="112" spans="2:16" ht="12" customHeight="1" x14ac:dyDescent="0.25">
      <c r="B112" s="32"/>
      <c r="E112" s="41"/>
      <c r="F112" s="42"/>
      <c r="G112" s="42"/>
      <c r="H112" s="43"/>
      <c r="I112" s="42"/>
      <c r="J112" s="42"/>
      <c r="K112" s="42"/>
      <c r="L112" s="42"/>
      <c r="M112" s="44"/>
      <c r="N112" s="40"/>
      <c r="O112" s="27"/>
      <c r="P112" s="33"/>
    </row>
    <row r="113" spans="2:16" ht="12" customHeight="1" x14ac:dyDescent="0.25">
      <c r="B113" s="32"/>
      <c r="E113" s="41"/>
      <c r="F113" s="42"/>
      <c r="G113" s="42"/>
      <c r="H113" s="43"/>
      <c r="I113" s="42"/>
      <c r="J113" s="42"/>
      <c r="K113" s="42"/>
      <c r="L113" s="42"/>
      <c r="M113" s="44"/>
      <c r="N113" s="40"/>
      <c r="O113" s="27"/>
      <c r="P113" s="33"/>
    </row>
    <row r="114" spans="2:16" x14ac:dyDescent="0.2">
      <c r="B114" s="32"/>
      <c r="P114" s="33"/>
    </row>
    <row r="115" spans="2:16" x14ac:dyDescent="0.2">
      <c r="B115" s="32"/>
      <c r="P115" s="33"/>
    </row>
    <row r="116" spans="2:16" x14ac:dyDescent="0.2">
      <c r="B116" s="32"/>
      <c r="P116" s="33"/>
    </row>
    <row r="117" spans="2:16" x14ac:dyDescent="0.2">
      <c r="B117" s="32"/>
      <c r="P117" s="33"/>
    </row>
    <row r="118" spans="2:16" x14ac:dyDescent="0.2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9"/>
    </row>
  </sheetData>
  <mergeCells count="12">
    <mergeCell ref="E15:F15"/>
    <mergeCell ref="E16:F16"/>
    <mergeCell ref="E17:F17"/>
    <mergeCell ref="E18:F18"/>
    <mergeCell ref="B2:P3"/>
    <mergeCell ref="C8:O8"/>
    <mergeCell ref="E11:L11"/>
    <mergeCell ref="N11:P13"/>
    <mergeCell ref="E12:L12"/>
    <mergeCell ref="E13:F14"/>
    <mergeCell ref="G13:I13"/>
    <mergeCell ref="J13:L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Perucámaras </vt:lpstr>
      <vt:lpstr>Índice</vt:lpstr>
      <vt:lpstr>Macro Región Sur</vt:lpstr>
      <vt:lpstr>1. Arequipa</vt:lpstr>
      <vt:lpstr>Ancash</vt:lpstr>
      <vt:lpstr>2. Cusco</vt:lpstr>
      <vt:lpstr>3. Madre de Dios</vt:lpstr>
      <vt:lpstr>4. Moquegua</vt:lpstr>
      <vt:lpstr>5. Puno</vt:lpstr>
      <vt:lpstr>6. Tacna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Guerra</dc:creator>
  <cp:lastModifiedBy>José Rojas Gutiérrez - Perucamaras</cp:lastModifiedBy>
  <dcterms:created xsi:type="dcterms:W3CDTF">2021-01-10T03:39:07Z</dcterms:created>
  <dcterms:modified xsi:type="dcterms:W3CDTF">2022-11-22T15:19:57Z</dcterms:modified>
</cp:coreProperties>
</file>